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8 DATOS RELEVANTES\8.2 CANDIDATURAS ELECTAS\8.2.2 ACCIONES AFIRMATIVAS\EXCEL\"/>
    </mc:Choice>
  </mc:AlternateContent>
  <xr:revisionPtr revIDLastSave="0" documentId="13_ncr:1_{BEA2DE75-EC38-4206-ABF9-23701B6673CF}" xr6:coauthVersionLast="47" xr6:coauthVersionMax="47" xr10:uidLastSave="{00000000-0000-0000-0000-000000000000}"/>
  <bookViews>
    <workbookView xWindow="-240" yWindow="0" windowWidth="28200" windowHeight="15480" xr2:uid="{4E3CA3E3-F1C6-4F51-ACB1-929E2EABB5CA}"/>
  </bookViews>
  <sheets>
    <sheet name="CONGRESO LOCAL" sheetId="1" r:id="rId1"/>
  </sheets>
  <definedNames>
    <definedName name="_xlnm.Print_Area" localSheetId="0">'CONGRESO LOCAL'!$A$1:$AP$43</definedName>
    <definedName name="_xlnm.Print_Titles" localSheetId="0">'CONGRESO LOCAL'!$1:$2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9" i="1" l="1"/>
  <c r="AK9" i="1"/>
  <c r="AI9" i="1"/>
  <c r="AG9" i="1"/>
  <c r="AE9" i="1"/>
  <c r="AM8" i="1"/>
  <c r="AK8" i="1"/>
  <c r="AI8" i="1"/>
  <c r="AG8" i="1"/>
  <c r="AE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8" i="1"/>
  <c r="S9" i="1"/>
  <c r="S10" i="1"/>
  <c r="AA10" i="1" s="1"/>
  <c r="X10" i="1" s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AA24" i="1" s="1"/>
  <c r="Q25" i="1"/>
  <c r="Q26" i="1"/>
  <c r="Q27" i="1"/>
  <c r="Q28" i="1"/>
  <c r="Q8" i="1"/>
  <c r="Y29" i="1"/>
  <c r="W29" i="1"/>
  <c r="U29" i="1"/>
  <c r="S29" i="1"/>
  <c r="Q29" i="1"/>
  <c r="AA20" i="1" l="1"/>
  <c r="V20" i="1" s="1"/>
  <c r="AA18" i="1"/>
  <c r="X18" i="1" s="1"/>
  <c r="AA11" i="1"/>
  <c r="R11" i="1" s="1"/>
  <c r="AA13" i="1"/>
  <c r="R13" i="1" s="1"/>
  <c r="AA27" i="1"/>
  <c r="AA26" i="1"/>
  <c r="R26" i="1" s="1"/>
  <c r="AA17" i="1"/>
  <c r="V17" i="1" s="1"/>
  <c r="X17" i="1"/>
  <c r="Z17" i="1"/>
  <c r="AA28" i="1"/>
  <c r="Z28" i="1" s="1"/>
  <c r="AA9" i="1"/>
  <c r="V9" i="1" s="1"/>
  <c r="AA14" i="1"/>
  <c r="T14" i="1" s="1"/>
  <c r="X26" i="1"/>
  <c r="V18" i="1"/>
  <c r="V26" i="1"/>
  <c r="AA16" i="1"/>
  <c r="R16" i="1" s="1"/>
  <c r="AA25" i="1"/>
  <c r="R25" i="1" s="1"/>
  <c r="T27" i="1"/>
  <c r="V27" i="1"/>
  <c r="X27" i="1"/>
  <c r="Z27" i="1"/>
  <c r="R27" i="1"/>
  <c r="T11" i="1"/>
  <c r="V11" i="1"/>
  <c r="X11" i="1"/>
  <c r="Z11" i="1"/>
  <c r="T20" i="1"/>
  <c r="T24" i="1"/>
  <c r="V24" i="1"/>
  <c r="X24" i="1"/>
  <c r="Z20" i="1"/>
  <c r="Z24" i="1"/>
  <c r="V13" i="1"/>
  <c r="X13" i="1"/>
  <c r="Z13" i="1"/>
  <c r="R10" i="1"/>
  <c r="T10" i="1"/>
  <c r="R22" i="1"/>
  <c r="V10" i="1"/>
  <c r="T18" i="1"/>
  <c r="T26" i="1"/>
  <c r="Z10" i="1"/>
  <c r="R18" i="1"/>
  <c r="AA19" i="1"/>
  <c r="T19" i="1" s="1"/>
  <c r="AA21" i="1"/>
  <c r="T21" i="1" s="1"/>
  <c r="AA12" i="1"/>
  <c r="V12" i="1" s="1"/>
  <c r="AA23" i="1"/>
  <c r="X23" i="1" s="1"/>
  <c r="R24" i="1"/>
  <c r="AA22" i="1"/>
  <c r="V22" i="1" s="1"/>
  <c r="AA15" i="1"/>
  <c r="T15" i="1" s="1"/>
  <c r="Y30" i="1"/>
  <c r="W30" i="1"/>
  <c r="U30" i="1"/>
  <c r="S30" i="1"/>
  <c r="Q30" i="1"/>
  <c r="AA29" i="1"/>
  <c r="T29" i="1" s="1"/>
  <c r="AA8" i="1"/>
  <c r="T13" i="1" l="1"/>
  <c r="R28" i="1"/>
  <c r="Z14" i="1"/>
  <c r="X14" i="1"/>
  <c r="T28" i="1"/>
  <c r="V28" i="1"/>
  <c r="X20" i="1"/>
  <c r="Z18" i="1"/>
  <c r="R20" i="1"/>
  <c r="R9" i="1"/>
  <c r="Z26" i="1"/>
  <c r="Z12" i="1"/>
  <c r="Z9" i="1"/>
  <c r="T9" i="1"/>
  <c r="X28" i="1"/>
  <c r="Z21" i="1"/>
  <c r="X9" i="1"/>
  <c r="T17" i="1"/>
  <c r="R17" i="1"/>
  <c r="V14" i="1"/>
  <c r="Z16" i="1"/>
  <c r="T25" i="1"/>
  <c r="X16" i="1"/>
  <c r="Z25" i="1"/>
  <c r="X19" i="1"/>
  <c r="R14" i="1"/>
  <c r="X25" i="1"/>
  <c r="V16" i="1"/>
  <c r="V25" i="1"/>
  <c r="Z15" i="1"/>
  <c r="V23" i="1"/>
  <c r="T23" i="1"/>
  <c r="R19" i="1"/>
  <c r="T16" i="1"/>
  <c r="R21" i="1"/>
  <c r="Z19" i="1"/>
  <c r="V19" i="1"/>
  <c r="T22" i="1"/>
  <c r="R15" i="1"/>
  <c r="X22" i="1"/>
  <c r="V21" i="1"/>
  <c r="T12" i="1"/>
  <c r="Z23" i="1"/>
  <c r="R12" i="1"/>
  <c r="Z22" i="1"/>
  <c r="X15" i="1"/>
  <c r="V15" i="1"/>
  <c r="X21" i="1"/>
  <c r="X12" i="1"/>
  <c r="R23" i="1"/>
  <c r="V8" i="1"/>
  <c r="Z8" i="1"/>
  <c r="X29" i="1"/>
  <c r="X8" i="1"/>
  <c r="V29" i="1"/>
  <c r="Z29" i="1"/>
  <c r="AA30" i="1"/>
  <c r="AJ9" i="1" s="1"/>
  <c r="R29" i="1"/>
  <c r="R8" i="1"/>
  <c r="T8" i="1"/>
  <c r="AL9" i="1" l="1"/>
  <c r="AH9" i="1"/>
  <c r="AN9" i="1"/>
  <c r="Z30" i="1"/>
  <c r="T30" i="1"/>
  <c r="V30" i="1"/>
  <c r="X30" i="1"/>
  <c r="R30" i="1"/>
  <c r="AK10" i="1" l="1"/>
  <c r="AL10" i="1" s="1"/>
  <c r="AE10" i="1"/>
  <c r="AF10" i="1" s="1"/>
  <c r="AO9" i="1"/>
  <c r="AF9" i="1"/>
  <c r="AG10" i="1"/>
  <c r="AH10" i="1" s="1"/>
  <c r="AI10" i="1" l="1"/>
  <c r="AJ10" i="1" s="1"/>
  <c r="AM10" i="1"/>
  <c r="AN10" i="1" s="1"/>
  <c r="AO8" i="1"/>
  <c r="AO10" i="1" l="1"/>
  <c r="AL8" i="1"/>
  <c r="AH8" i="1"/>
  <c r="AJ8" i="1"/>
  <c r="AF8" i="1"/>
  <c r="AN8" i="1"/>
</calcChain>
</file>

<file path=xl/sharedStrings.xml><?xml version="1.0" encoding="utf-8"?>
<sst xmlns="http://schemas.openxmlformats.org/spreadsheetml/2006/main" count="276" uniqueCount="96">
  <si>
    <t>TOTAL</t>
  </si>
  <si>
    <t>LXV LEGISLATURA DEL H. CONGRESO DEL ESTADO DE CAMPECHE</t>
  </si>
  <si>
    <t>PRINCIPIO DE MAYORÍA RELATIVA</t>
  </si>
  <si>
    <t>DISTRITO</t>
  </si>
  <si>
    <t>SUPLENTE</t>
  </si>
  <si>
    <t>PERTENECE A</t>
  </si>
  <si>
    <t>NOMBRE COMPLETO</t>
  </si>
  <si>
    <t>PRINCIPIO DE REPRESENTACIÓN PROPORCIONAL</t>
  </si>
  <si>
    <t>PARTIDO</t>
  </si>
  <si>
    <t>PRINCIPIO</t>
  </si>
  <si>
    <t>VALOR</t>
  </si>
  <si>
    <t>%</t>
  </si>
  <si>
    <t>MR</t>
  </si>
  <si>
    <t>RP</t>
  </si>
  <si>
    <t>ACCIÓN AFIRMATIVA</t>
  </si>
  <si>
    <t>ACCIONES AFIRMATIVAS EN LAS CANDIDATURAS ELECTAS</t>
  </si>
  <si>
    <t>INDÍGENA</t>
  </si>
  <si>
    <t>N/A</t>
  </si>
  <si>
    <t>JOVEN</t>
  </si>
  <si>
    <t>INTEGRACIÓN TOTAL POR ACCIÓN AFIRMATIVA</t>
  </si>
  <si>
    <t>ACCIONES AFIRMATIVAS</t>
  </si>
  <si>
    <t>DISCAPACIDAD</t>
  </si>
  <si>
    <t>LGBTTIQ+</t>
  </si>
  <si>
    <t>MOVIMIENTO CIUDADANO</t>
  </si>
  <si>
    <t>SIGAMOS HACIENDO HISTORIA EN CAMPECHE</t>
  </si>
  <si>
    <t>FUERZA Y CORAZÓN POR CAMPECHE</t>
  </si>
  <si>
    <t>MORENA</t>
  </si>
  <si>
    <t>PT</t>
  </si>
  <si>
    <t>PRI</t>
  </si>
  <si>
    <t>PVEM</t>
  </si>
  <si>
    <t>PAUL ALFREDO ARCE ONTIVEROS</t>
  </si>
  <si>
    <t>IGNACIO JOSE MUÑOZ HERNANDEZ</t>
  </si>
  <si>
    <t>HIPSI MARISOL ESTRELLA GUILLERMO</t>
  </si>
  <si>
    <t>ALDO ROMAN CONTRERAS UC</t>
  </si>
  <si>
    <t>MONICA FERNANDEZ MONTUFAR</t>
  </si>
  <si>
    <t>DIANA LUISA AGUILAR RUELAS</t>
  </si>
  <si>
    <t>OMAR ALBERTO TALANGO CERVANTES</t>
  </si>
  <si>
    <t>FRANCISCA ZARATE LOPEZ</t>
  </si>
  <si>
    <t>JORGE PEREZ FALCONI</t>
  </si>
  <si>
    <t>DALILA DEL CARMEN MATA PEREZ</t>
  </si>
  <si>
    <t>ISMAEL LOPEZ GARCES</t>
  </si>
  <si>
    <t>GLADYS SOFIA RIVERA LOPEZ</t>
  </si>
  <si>
    <t>ABIGAIL GUTIERREZ MORALES</t>
  </si>
  <si>
    <t>ENA AMERICA GARCIA GARCIA</t>
  </si>
  <si>
    <t>BALBINA ALEJANDRA HIDALGO ZAVALA</t>
  </si>
  <si>
    <t>ELIAS NOE BAEZA AKE</t>
  </si>
  <si>
    <t>MAYDA ARACELY MAS TUN</t>
  </si>
  <si>
    <t>MIGUEL ANGEL POOL ALPUCHE</t>
  </si>
  <si>
    <t>GASPAR DE JESUS NAH MISS</t>
  </si>
  <si>
    <t>DAHER ANTONIO PUCH RIVERA</t>
  </si>
  <si>
    <t>MARIA DEL CARMEN AVALOS TRUJILLO</t>
  </si>
  <si>
    <t>CARLOS ALBERTO UC PAUL</t>
  </si>
  <si>
    <t>VILMA SARAHI CERVERA ECHEVERRIA</t>
  </si>
  <si>
    <t>CINTHIA JOSELY DZIB MEDINA</t>
  </si>
  <si>
    <t>ELIAN REBOLLEDO FARFAN</t>
  </si>
  <si>
    <t>CECILIA ALEJANDRA SOBERANIS ILLESCAS</t>
  </si>
  <si>
    <t>GUILLERMINA DEL SOCORRO ARCEO CASTILLO</t>
  </si>
  <si>
    <t>DIEGO RAFAEL PERERA CACH</t>
  </si>
  <si>
    <t>EVA EDITH JESUS MORALES</t>
  </si>
  <si>
    <t>MARIA CONCEPCION ARCOS JIMENEZ</t>
  </si>
  <si>
    <t>YAMILI LUZ SANCHEZ GOMEZ</t>
  </si>
  <si>
    <t>EDGAR LOPEZ ALVARADO</t>
  </si>
  <si>
    <t>DOMITILA RICO CAMACHO</t>
  </si>
  <si>
    <t>LISELY ABIGAIL DIAZ SANTOS</t>
  </si>
  <si>
    <t>MARIA LETICIA LOPEZ GALINDO</t>
  </si>
  <si>
    <t>ANTONIA DEL CARMEN HERNANDEZ DAMIAN</t>
  </si>
  <si>
    <t>ANGEL ANTONIO OLIVARES VALENCIA</t>
  </si>
  <si>
    <t>MARIA DEL ROSARIO HERRERA COHUO</t>
  </si>
  <si>
    <t>ALEJANDRO CAUICH EK</t>
  </si>
  <si>
    <t>CYNTHYA ELIDE SOSA HERRERA</t>
  </si>
  <si>
    <t>JOSE AUGUSTO LUNA VALENCIA</t>
  </si>
  <si>
    <t>VIRIDIANA DEL CARMEN NAH REYES</t>
  </si>
  <si>
    <t>JUVENTUD</t>
  </si>
  <si>
    <t>PAN</t>
  </si>
  <si>
    <t>JHOSUE JESUS RODRIGUEZ GOLIB</t>
  </si>
  <si>
    <t>MARIA DEL ROSARIO CRUZ HERNANDEZ</t>
  </si>
  <si>
    <t>DELMA DEL CARMEN RABELO CUEVAS</t>
  </si>
  <si>
    <t>JORGE SALIM ABRAHAM QUIJANO</t>
  </si>
  <si>
    <t>ANA MARIA LOPEZ HERNANDEZ</t>
  </si>
  <si>
    <t>ANDRES FERNANDEZ DEL VALLE LAISEQUILLA</t>
  </si>
  <si>
    <t>PEDRO ARMENTIA LOPEZ</t>
  </si>
  <si>
    <t xml:space="preserve">TANIA DOMINGUEZ FERNANDEZ </t>
  </si>
  <si>
    <t>PEDRO HERNANDEZ MACDONALD</t>
  </si>
  <si>
    <t>TANIA GONZALEZ PEREZ</t>
  </si>
  <si>
    <t>MARICELA FLORES MOO</t>
  </si>
  <si>
    <t>JOSE ANTONIO JIMENEZ GUTIERREZ</t>
  </si>
  <si>
    <t>VERONICA MARGARITA ROCA MENDEZ</t>
  </si>
  <si>
    <t>CARLOS ENRIQUE UCAN YAM</t>
  </si>
  <si>
    <t>Nota: Solamente quienes están ejerciendo el cargo.</t>
  </si>
  <si>
    <t>LGBTTTIQ+</t>
  </si>
  <si>
    <t>PROPIETARIO/A</t>
  </si>
  <si>
    <t>PARTIDO/COALICIÓN</t>
  </si>
  <si>
    <t>INTEGRACIÓN POR ACCIÓN AFIRMATIVA DESGLOSADA POR DISTRITO Y REPRESENTACIÓN PROPORCIONAL</t>
  </si>
  <si>
    <t>DISTRITOS CON CANDIDATURAS ELECTAS POR  ACCIÓN AFIRMATIVA</t>
  </si>
  <si>
    <t>17, 18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</si>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</sst>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11"/>
      <color theme="0"/>
      <name val="Arial"/>
      <family val="2"/>
    </font>
    <font>
      <b/>
      <sz val="8"/>
      <color theme="0"/>
      <name val="Arial"/>
      <family val="2"/>
    </font>
    <font>
      <sz val="8"/>
      <color theme="0" tint="-0.149998474074526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rgb="FFC3969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2" tint="-0.24994659260841701"/>
      </bottom>
      <diagonal/>
    </border>
    <border>
      <left style="thin">
        <color theme="0"/>
      </left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2" xfId="0" applyFont="1" applyBorder="1"/>
    <xf numFmtId="0" fontId="8" fillId="0" borderId="4" xfId="0" applyFont="1" applyBorder="1"/>
    <xf numFmtId="164" fontId="9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/>
    </xf>
    <xf numFmtId="0" fontId="11" fillId="0" borderId="0" xfId="0" applyFont="1"/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64" fontId="10" fillId="3" borderId="18" xfId="0" applyNumberFormat="1" applyFont="1" applyFill="1" applyBorder="1" applyAlignment="1">
      <alignment horizontal="center" vertical="center"/>
    </xf>
    <xf numFmtId="165" fontId="0" fillId="0" borderId="19" xfId="1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165" fontId="8" fillId="0" borderId="22" xfId="0" applyNumberFormat="1" applyFont="1" applyBorder="1" applyAlignment="1">
      <alignment horizontal="center"/>
    </xf>
    <xf numFmtId="165" fontId="8" fillId="0" borderId="23" xfId="0" applyNumberFormat="1" applyFont="1" applyBorder="1" applyAlignment="1">
      <alignment horizontal="center"/>
    </xf>
    <xf numFmtId="165" fontId="8" fillId="0" borderId="24" xfId="0" applyNumberFormat="1" applyFont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4" borderId="3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0066"/>
      <color rgb="FF660033"/>
      <color rgb="FFC396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780413358987971"/>
          <c:y val="0"/>
          <c:w val="0.59322056982920335"/>
          <c:h val="1"/>
        </c:manualLayout>
      </c:layout>
      <c:pieChart>
        <c:varyColors val="1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1B-42D4-AEBD-EBE8A283D884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A1B-42D4-AEBD-EBE8A283D884}"/>
              </c:ext>
            </c:extLst>
          </c:dPt>
          <c:dPt>
            <c:idx val="2"/>
            <c:bubble3D val="0"/>
            <c:spPr>
              <a:solidFill>
                <a:srgbClr val="6600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A1B-42D4-AEBD-EBE8A283D884}"/>
              </c:ext>
            </c:extLst>
          </c:dPt>
          <c:dPt>
            <c:idx val="3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A1B-42D4-AEBD-EBE8A283D884}"/>
              </c:ext>
            </c:extLst>
          </c:dPt>
          <c:dPt>
            <c:idx val="4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A1B-42D4-AEBD-EBE8A283D884}"/>
              </c:ext>
            </c:extLst>
          </c:dPt>
          <c:dLbls>
            <c:dLbl>
              <c:idx val="0"/>
              <c:layout>
                <c:manualLayout>
                  <c:x val="-1.7660781447811282E-2"/>
                  <c:y val="5.223353178413672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JUVENTUD</a:t>
                    </a:r>
                    <a:r>
                      <a:rPr lang="en-US" baseline="0"/>
                      <a:t>
</a:t>
                    </a:r>
                    <a:fld id="{990B6E34-E496-4A28-9CD1-23E8C643FC99}" type="VALUE">
                      <a:rPr lang="en-US" baseline="0"/>
                      <a:pPr>
                        <a:defRPr sz="800"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00593227014979"/>
                      <c:h val="8.7521157416298553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A1B-42D4-AEBD-EBE8A283D884}"/>
                </c:ext>
              </c:extLst>
            </c:dLbl>
            <c:dLbl>
              <c:idx val="1"/>
              <c:layout>
                <c:manualLayout>
                  <c:x val="-7.2421778340377815E-2"/>
                  <c:y val="0.1081085321668477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1B-42D4-AEBD-EBE8A283D884}"/>
                </c:ext>
              </c:extLst>
            </c:dLbl>
            <c:dLbl>
              <c:idx val="2"/>
              <c:layout>
                <c:manualLayout>
                  <c:x val="-9.8459095882769285E-2"/>
                  <c:y val="0.1117454147336207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1B-42D4-AEBD-EBE8A283D884}"/>
                </c:ext>
              </c:extLst>
            </c:dLbl>
            <c:dLbl>
              <c:idx val="3"/>
              <c:layout>
                <c:manualLayout>
                  <c:x val="-0.50945539845666432"/>
                  <c:y val="-5.3225800024506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LGBTTTIQ+
</a:t>
                    </a:r>
                    <a:fld id="{B29310DA-6D7F-4D4F-B2E9-E8AC267F6EDB}" type="VALUE">
                      <a:rPr lang="en-US" baseline="0"/>
                      <a:pPr>
                        <a:defRPr sz="800" b="1"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652134423251589E-2"/>
                      <c:h val="9.340160966235741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A1B-42D4-AEBD-EBE8A283D884}"/>
                </c:ext>
              </c:extLst>
            </c:dLbl>
            <c:dLbl>
              <c:idx val="4"/>
              <c:layout>
                <c:manualLayout>
                  <c:x val="0.22963180592353122"/>
                  <c:y val="1.1954117456390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949872129179848"/>
                      <c:h val="0.141479610498676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EA1B-42D4-AEBD-EBE8A283D8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('CONGRESO LOCAL'!$Q$4,'CONGRESO LOCAL'!$S$4,'CONGRESO LOCAL'!$U$4,'CONGRESO LOCAL'!$W$4,'CONGRESO LOCAL'!$Y$4)</c:f>
              <c:strCache>
                <c:ptCount val="5"/>
                <c:pt idx="0">
                  <c:v>JUVENTUD</c:v>
                </c:pt>
                <c:pt idx="1">
                  <c:v>INDÍGENA</c:v>
                </c:pt>
                <c:pt idx="2">
                  <c:v>DISCAPACIDAD</c:v>
                </c:pt>
                <c:pt idx="3">
                  <c:v>LGBTTIQ+</c:v>
                </c:pt>
                <c:pt idx="4">
                  <c:v>N/A</c:v>
                </c:pt>
              </c:strCache>
            </c:strRef>
          </c:cat>
          <c:val>
            <c:numRef>
              <c:f>('CONGRESO LOCAL'!$R$30,'CONGRESO LOCAL'!$T$30,'CONGRESO LOCAL'!$V$30,'CONGRESO LOCAL'!$X$30,'CONGRESO LOCAL'!$Z$30)</c:f>
              <c:numCache>
                <c:formatCode>0.0000%</c:formatCode>
                <c:ptCount val="5"/>
                <c:pt idx="0">
                  <c:v>2.8571428571428571E-2</c:v>
                </c:pt>
                <c:pt idx="1">
                  <c:v>8.5714285714285715E-2</c:v>
                </c:pt>
                <c:pt idx="2">
                  <c:v>2.8571428571428571E-2</c:v>
                </c:pt>
                <c:pt idx="3">
                  <c:v>0</c:v>
                </c:pt>
                <c:pt idx="4">
                  <c:v>0.8571428571428571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A1B-42D4-AEBD-EBE8A283D88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'CONGRESO LOCAL'!$Q$4</c:f>
              <c:strCache>
                <c:ptCount val="1"/>
                <c:pt idx="0">
                  <c:v>JUVENTUD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'CONGRESO LOCAL'!$P$8:$P$29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RP</c:v>
                </c:pt>
              </c:strCache>
            </c:strRef>
          </c:cat>
          <c:val>
            <c:numRef>
              <c:f>'CONGRESO LOCAL'!$Q$8:$Q$29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3-45CB-B39B-E70E0923CE24}"/>
            </c:ext>
          </c:extLst>
        </c:ser>
        <c:ser>
          <c:idx val="1"/>
          <c:order val="1"/>
          <c:tx>
            <c:strRef>
              <c:f>'CONGRESO LOCAL'!$S$4</c:f>
              <c:strCache>
                <c:ptCount val="1"/>
                <c:pt idx="0">
                  <c:v>INDÍGENA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'CONGRESO LOCAL'!$P$8:$P$29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RP</c:v>
                </c:pt>
              </c:strCache>
            </c:strRef>
          </c:cat>
          <c:val>
            <c:numRef>
              <c:f>'CONGRESO LOCAL'!$S$8:$S$29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93-45CB-B39B-E70E0923CE24}"/>
            </c:ext>
          </c:extLst>
        </c:ser>
        <c:ser>
          <c:idx val="2"/>
          <c:order val="2"/>
          <c:tx>
            <c:strRef>
              <c:f>'CONGRESO LOCAL'!$U$4</c:f>
              <c:strCache>
                <c:ptCount val="1"/>
                <c:pt idx="0">
                  <c:v>DISCAPACIDAD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  <a:sp3d/>
          </c:spPr>
          <c:invertIfNegative val="0"/>
          <c:cat>
            <c:strRef>
              <c:f>'CONGRESO LOCAL'!$P$8:$P$29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RP</c:v>
                </c:pt>
              </c:strCache>
            </c:strRef>
          </c:cat>
          <c:val>
            <c:numRef>
              <c:f>'CONGRESO LOCAL'!$U$8:$U$29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93-45CB-B39B-E70E0923CE24}"/>
            </c:ext>
          </c:extLst>
        </c:ser>
        <c:ser>
          <c:idx val="3"/>
          <c:order val="3"/>
          <c:tx>
            <c:strRef>
              <c:f>'CONGRESO LOCAL'!$W$4</c:f>
              <c:strCache>
                <c:ptCount val="1"/>
                <c:pt idx="0">
                  <c:v>LGBTTIQ+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  <a:sp3d/>
          </c:spPr>
          <c:invertIfNegative val="0"/>
          <c:cat>
            <c:strRef>
              <c:f>'CONGRESO LOCAL'!$P$8:$P$29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RP</c:v>
                </c:pt>
              </c:strCache>
            </c:strRef>
          </c:cat>
          <c:val>
            <c:numRef>
              <c:f>'CONGRESO LOCAL'!$W$8:$W$29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93-45CB-B39B-E70E0923CE24}"/>
            </c:ext>
          </c:extLst>
        </c:ser>
        <c:ser>
          <c:idx val="4"/>
          <c:order val="4"/>
          <c:tx>
            <c:strRef>
              <c:f>'CONGRESO LOCAL'!$Y$4</c:f>
              <c:strCache>
                <c:ptCount val="1"/>
                <c:pt idx="0">
                  <c:v>N/A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'CONGRESO LOCAL'!$P$8:$P$29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RP</c:v>
                </c:pt>
              </c:strCache>
            </c:strRef>
          </c:cat>
          <c:val>
            <c:numRef>
              <c:f>'CONGRESO LOCAL'!$Y$8:$Y$29</c:f>
              <c:numCache>
                <c:formatCode>General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93-45CB-B39B-E70E0923C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57935120"/>
        <c:axId val="757923600"/>
        <c:axId val="0"/>
      </c:bar3DChart>
      <c:catAx>
        <c:axId val="75793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57923600"/>
        <c:crosses val="autoZero"/>
        <c:auto val="1"/>
        <c:lblAlgn val="ctr"/>
        <c:lblOffset val="100"/>
        <c:noMultiLvlLbl val="0"/>
      </c:catAx>
      <c:valAx>
        <c:axId val="75792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579351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228601</xdr:colOff>
      <xdr:row>3</xdr:row>
      <xdr:rowOff>114300</xdr:rowOff>
    </xdr:from>
    <xdr:to>
      <xdr:col>40</xdr:col>
      <xdr:colOff>285750</xdr:colOff>
      <xdr:row>14</xdr:row>
      <xdr:rowOff>59779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BF2C3319-425C-4968-A002-D5F6B35AA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12886</xdr:colOff>
      <xdr:row>16</xdr:row>
      <xdr:rowOff>6722</xdr:rowOff>
    </xdr:from>
    <xdr:to>
      <xdr:col>43</xdr:col>
      <xdr:colOff>366433</xdr:colOff>
      <xdr:row>36</xdr:row>
      <xdr:rowOff>101972</xdr:rowOff>
    </xdr:to>
    <xdr:graphicFrame macro="">
      <xdr:nvGraphicFramePr>
        <xdr:cNvPr id="5" name="7 Gráfico">
          <a:extLst>
            <a:ext uri="{FF2B5EF4-FFF2-40B4-BE49-F238E27FC236}">
              <a16:creationId xmlns:a16="http://schemas.microsoft.com/office/drawing/2014/main" id="{B613E26E-E6CF-4DD1-823D-7EA1D0CDB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219075</xdr:colOff>
      <xdr:row>31</xdr:row>
      <xdr:rowOff>33617</xdr:rowOff>
    </xdr:from>
    <xdr:to>
      <xdr:col>27</xdr:col>
      <xdr:colOff>885264</xdr:colOff>
      <xdr:row>42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0CE6D3-563F-EF49-8658-06271B207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DDE30-EA3F-463A-AB85-4CC4CD1C4FDB}">
  <dimension ref="A1:AT33"/>
  <sheetViews>
    <sheetView tabSelected="1" view="pageBreakPreview" zoomScaleNormal="100" zoomScaleSheetLayoutView="100" workbookViewId="0">
      <selection activeCell="N1" sqref="N1:AB1"/>
    </sheetView>
  </sheetViews>
  <sheetFormatPr baseColWidth="10" defaultRowHeight="15" x14ac:dyDescent="0.25"/>
  <cols>
    <col min="1" max="1" width="9.28515625" style="6" customWidth="1"/>
    <col min="2" max="2" width="34" style="3" bestFit="1" customWidth="1"/>
    <col min="3" max="3" width="19.28515625" style="3" bestFit="1" customWidth="1"/>
    <col min="4" max="4" width="31" style="4" bestFit="1" customWidth="1"/>
    <col min="5" max="5" width="17.28515625" style="3" bestFit="1" customWidth="1"/>
    <col min="6" max="6" width="19.28515625" style="5" bestFit="1" customWidth="1"/>
    <col min="7" max="7" width="35.28515625" style="3" bestFit="1" customWidth="1"/>
    <col min="8" max="8" width="17.28515625" style="5" bestFit="1" customWidth="1"/>
    <col min="9" max="9" width="21.5703125" style="3" customWidth="1"/>
    <col min="10" max="10" width="27.42578125" style="5" customWidth="1"/>
    <col min="11" max="11" width="49" style="3" customWidth="1"/>
    <col min="12" max="12" width="21.42578125" style="5" customWidth="1"/>
    <col min="13" max="13" width="21.5703125" style="3" customWidth="1"/>
    <col min="14" max="14" width="16.140625" style="5" customWidth="1"/>
    <col min="15" max="15" width="13" style="3" customWidth="1"/>
    <col min="16" max="16" width="8.42578125" style="5" customWidth="1"/>
    <col min="17" max="17" width="8.42578125" style="3" customWidth="1"/>
    <col min="18" max="18" width="9.42578125" style="5" bestFit="1" customWidth="1"/>
    <col min="19" max="19" width="8.42578125" style="3" customWidth="1"/>
    <col min="20" max="20" width="9.42578125" style="5" bestFit="1" customWidth="1"/>
    <col min="21" max="21" width="8.42578125" style="3" customWidth="1"/>
    <col min="22" max="22" width="9.42578125" style="3" bestFit="1" customWidth="1"/>
    <col min="23" max="23" width="8.42578125" style="3" customWidth="1"/>
    <col min="24" max="24" width="8.42578125" style="5" customWidth="1"/>
    <col min="25" max="25" width="8.42578125" style="3" customWidth="1"/>
    <col min="26" max="26" width="14.85546875" style="5" customWidth="1"/>
    <col min="27" max="27" width="13.42578125" style="3" customWidth="1"/>
    <col min="28" max="28" width="14.85546875" style="5" customWidth="1"/>
    <col min="29" max="29" width="25" style="3" customWidth="1"/>
    <col min="30" max="30" width="13" style="5" customWidth="1"/>
    <col min="31" max="31" width="8.42578125" style="3" customWidth="1"/>
    <col min="32" max="32" width="9.42578125" style="5" bestFit="1" customWidth="1"/>
    <col min="33" max="33" width="8.42578125" style="3" customWidth="1"/>
    <col min="34" max="34" width="9.7109375" style="5" customWidth="1"/>
    <col min="35" max="35" width="8.42578125" style="3" customWidth="1"/>
    <col min="36" max="36" width="8.42578125" style="5" customWidth="1"/>
    <col min="37" max="37" width="8.42578125" style="3" customWidth="1"/>
    <col min="38" max="38" width="8.42578125" style="5" customWidth="1"/>
    <col min="39" max="39" width="8.42578125" style="3" customWidth="1"/>
    <col min="40" max="40" width="8.42578125" style="5" customWidth="1"/>
    <col min="41" max="41" width="14.85546875" style="3" customWidth="1"/>
    <col min="42" max="42" width="16" style="5" customWidth="1"/>
    <col min="43" max="43" width="14.85546875" style="3" hidden="1" customWidth="1"/>
    <col min="44" max="44" width="15.7109375" style="3" customWidth="1"/>
    <col min="45" max="45" width="12.7109375" style="3" customWidth="1"/>
    <col min="46" max="46" width="19.42578125" style="5" customWidth="1"/>
  </cols>
  <sheetData>
    <row r="1" spans="1:46" s="1" customFormat="1" ht="23.25" customHeight="1" x14ac:dyDescent="0.2">
      <c r="A1" s="38" t="s">
        <v>1</v>
      </c>
      <c r="B1" s="38"/>
      <c r="C1" s="38"/>
      <c r="D1" s="38"/>
      <c r="E1" s="38"/>
      <c r="F1" s="38"/>
      <c r="G1" s="38"/>
      <c r="H1" s="38"/>
      <c r="I1" s="38" t="s">
        <v>1</v>
      </c>
      <c r="J1" s="38"/>
      <c r="K1" s="38"/>
      <c r="L1" s="38"/>
      <c r="M1" s="38"/>
      <c r="N1" s="38" t="s">
        <v>1</v>
      </c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 t="s">
        <v>1</v>
      </c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12"/>
      <c r="AS1" s="12"/>
      <c r="AT1" s="12"/>
    </row>
    <row r="2" spans="1:46" s="1" customFormat="1" ht="17.25" customHeight="1" x14ac:dyDescent="0.2">
      <c r="A2" s="39" t="s">
        <v>15</v>
      </c>
      <c r="B2" s="39"/>
      <c r="C2" s="39"/>
      <c r="D2" s="39"/>
      <c r="E2" s="39"/>
      <c r="F2" s="39"/>
      <c r="G2" s="39"/>
      <c r="H2" s="39"/>
      <c r="I2" s="39" t="s">
        <v>15</v>
      </c>
      <c r="J2" s="39"/>
      <c r="K2" s="39"/>
      <c r="L2" s="39"/>
      <c r="M2" s="39"/>
      <c r="N2" s="16"/>
      <c r="O2" s="16"/>
      <c r="P2" s="16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16"/>
      <c r="AD2" s="16"/>
      <c r="AE2" s="16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x14ac:dyDescent="0.25">
      <c r="A3" s="39" t="s">
        <v>2</v>
      </c>
      <c r="B3" s="39"/>
      <c r="C3" s="39"/>
      <c r="D3" s="39"/>
      <c r="E3" s="39"/>
      <c r="F3" s="39"/>
      <c r="G3" s="39"/>
      <c r="H3" s="39"/>
      <c r="I3" s="39" t="s">
        <v>7</v>
      </c>
      <c r="J3" s="39"/>
      <c r="K3" s="39"/>
      <c r="L3" s="39"/>
      <c r="M3" s="39"/>
      <c r="N3" s="48" t="s">
        <v>92</v>
      </c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20"/>
      <c r="AC3" s="48" t="s">
        <v>19</v>
      </c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3"/>
      <c r="AQ3" s="20"/>
    </row>
    <row r="4" spans="1:46" x14ac:dyDescent="0.25">
      <c r="A4" s="7"/>
      <c r="B4" s="8"/>
      <c r="C4" s="8"/>
      <c r="D4" s="8"/>
      <c r="E4" s="9"/>
      <c r="F4" s="8"/>
      <c r="G4" s="8"/>
      <c r="H4" s="7"/>
      <c r="J4" s="20"/>
      <c r="L4" s="20"/>
      <c r="N4" s="20"/>
      <c r="P4" s="19" t="s">
        <v>3</v>
      </c>
      <c r="Q4" s="21" t="s">
        <v>72</v>
      </c>
      <c r="R4" s="21"/>
      <c r="S4" s="21" t="s">
        <v>16</v>
      </c>
      <c r="T4" s="19"/>
      <c r="U4" s="18" t="s">
        <v>21</v>
      </c>
      <c r="V4" s="18"/>
      <c r="W4" s="18" t="s">
        <v>22</v>
      </c>
      <c r="X4" s="19"/>
      <c r="Y4" s="18" t="s">
        <v>17</v>
      </c>
      <c r="Z4" s="20"/>
      <c r="AB4" s="20"/>
      <c r="AC4" s="20"/>
      <c r="AD4" s="3"/>
      <c r="AE4" s="19"/>
      <c r="AF4" s="21" t="s">
        <v>18</v>
      </c>
      <c r="AG4" s="21"/>
      <c r="AH4" s="21" t="s">
        <v>16</v>
      </c>
      <c r="AI4" s="19"/>
      <c r="AJ4" s="18" t="s">
        <v>21</v>
      </c>
      <c r="AK4" s="18"/>
      <c r="AL4" s="18" t="s">
        <v>22</v>
      </c>
      <c r="AM4" s="19"/>
      <c r="AN4" s="18" t="s">
        <v>17</v>
      </c>
      <c r="AO4" s="20"/>
      <c r="AP4" s="3"/>
      <c r="AQ4" s="20"/>
    </row>
    <row r="5" spans="1:46" x14ac:dyDescent="0.25">
      <c r="A5" s="40" t="s">
        <v>3</v>
      </c>
      <c r="B5" s="41" t="s">
        <v>91</v>
      </c>
      <c r="C5" s="40" t="s">
        <v>90</v>
      </c>
      <c r="D5" s="40"/>
      <c r="E5" s="40"/>
      <c r="F5" s="40" t="s">
        <v>4</v>
      </c>
      <c r="G5" s="40"/>
      <c r="H5" s="40"/>
      <c r="J5" s="25" t="s">
        <v>8</v>
      </c>
      <c r="K5" s="26" t="s">
        <v>6</v>
      </c>
      <c r="L5" s="22" t="s">
        <v>14</v>
      </c>
      <c r="N5" s="20"/>
      <c r="O5" s="35" t="s">
        <v>9</v>
      </c>
      <c r="P5" s="35" t="s">
        <v>3</v>
      </c>
      <c r="Q5" s="53" t="s">
        <v>20</v>
      </c>
      <c r="R5" s="54"/>
      <c r="S5" s="54"/>
      <c r="T5" s="54"/>
      <c r="U5" s="54"/>
      <c r="V5" s="54"/>
      <c r="W5" s="54"/>
      <c r="X5" s="54"/>
      <c r="Y5" s="54"/>
      <c r="Z5" s="55"/>
      <c r="AA5" s="42" t="s">
        <v>0</v>
      </c>
      <c r="AB5" s="20"/>
      <c r="AC5" s="20"/>
      <c r="AD5" s="35" t="s">
        <v>9</v>
      </c>
      <c r="AE5" s="53" t="s">
        <v>20</v>
      </c>
      <c r="AF5" s="54"/>
      <c r="AG5" s="54"/>
      <c r="AH5" s="54"/>
      <c r="AI5" s="54"/>
      <c r="AJ5" s="54"/>
      <c r="AK5" s="54"/>
      <c r="AL5" s="54"/>
      <c r="AM5" s="54"/>
      <c r="AN5" s="55"/>
      <c r="AO5" s="42" t="s">
        <v>0</v>
      </c>
      <c r="AP5" s="3"/>
      <c r="AQ5" s="20"/>
    </row>
    <row r="6" spans="1:46" ht="14.25" customHeight="1" x14ac:dyDescent="0.25">
      <c r="A6" s="40"/>
      <c r="B6" s="41"/>
      <c r="C6" s="24" t="s">
        <v>5</v>
      </c>
      <c r="D6" s="24" t="s">
        <v>6</v>
      </c>
      <c r="E6" s="22" t="s">
        <v>14</v>
      </c>
      <c r="F6" s="24" t="s">
        <v>5</v>
      </c>
      <c r="G6" s="24" t="s">
        <v>6</v>
      </c>
      <c r="H6" s="22" t="s">
        <v>14</v>
      </c>
      <c r="J6" s="13" t="s">
        <v>73</v>
      </c>
      <c r="K6" s="10" t="s">
        <v>74</v>
      </c>
      <c r="L6" s="11" t="s">
        <v>17</v>
      </c>
      <c r="N6" s="20"/>
      <c r="O6" s="36"/>
      <c r="P6" s="36"/>
      <c r="Q6" s="45" t="s">
        <v>72</v>
      </c>
      <c r="R6" s="45"/>
      <c r="S6" s="45" t="s">
        <v>16</v>
      </c>
      <c r="T6" s="45"/>
      <c r="U6" s="46" t="s">
        <v>21</v>
      </c>
      <c r="V6" s="47"/>
      <c r="W6" s="46" t="s">
        <v>89</v>
      </c>
      <c r="X6" s="47"/>
      <c r="Y6" s="46" t="s">
        <v>17</v>
      </c>
      <c r="Z6" s="47"/>
      <c r="AA6" s="43"/>
      <c r="AB6" s="20"/>
      <c r="AC6" s="20"/>
      <c r="AD6" s="36"/>
      <c r="AE6" s="45" t="s">
        <v>72</v>
      </c>
      <c r="AF6" s="45"/>
      <c r="AG6" s="45" t="s">
        <v>16</v>
      </c>
      <c r="AH6" s="45"/>
      <c r="AI6" s="46" t="s">
        <v>21</v>
      </c>
      <c r="AJ6" s="47"/>
      <c r="AK6" s="46" t="s">
        <v>89</v>
      </c>
      <c r="AL6" s="47"/>
      <c r="AM6" s="46" t="s">
        <v>17</v>
      </c>
      <c r="AN6" s="47"/>
      <c r="AO6" s="43"/>
      <c r="AP6" s="3"/>
      <c r="AQ6" s="20"/>
    </row>
    <row r="7" spans="1:46" x14ac:dyDescent="0.25">
      <c r="A7" s="23">
        <v>1</v>
      </c>
      <c r="B7" s="10" t="s">
        <v>23</v>
      </c>
      <c r="C7" s="10" t="s">
        <v>23</v>
      </c>
      <c r="D7" s="10" t="s">
        <v>30</v>
      </c>
      <c r="E7" s="11" t="s">
        <v>17</v>
      </c>
      <c r="F7" s="10" t="s">
        <v>23</v>
      </c>
      <c r="G7" s="10" t="s">
        <v>51</v>
      </c>
      <c r="H7" s="11" t="s">
        <v>17</v>
      </c>
      <c r="J7" s="14" t="s">
        <v>73</v>
      </c>
      <c r="K7" s="10" t="s">
        <v>75</v>
      </c>
      <c r="L7" s="11" t="s">
        <v>17</v>
      </c>
      <c r="N7" s="20"/>
      <c r="O7" s="37"/>
      <c r="P7" s="37"/>
      <c r="Q7" s="27" t="s">
        <v>10</v>
      </c>
      <c r="R7" s="27" t="s">
        <v>11</v>
      </c>
      <c r="S7" s="27" t="s">
        <v>10</v>
      </c>
      <c r="T7" s="27" t="s">
        <v>11</v>
      </c>
      <c r="U7" s="27" t="s">
        <v>10</v>
      </c>
      <c r="V7" s="27" t="s">
        <v>11</v>
      </c>
      <c r="W7" s="27" t="s">
        <v>10</v>
      </c>
      <c r="X7" s="27" t="s">
        <v>11</v>
      </c>
      <c r="Y7" s="27" t="s">
        <v>10</v>
      </c>
      <c r="Z7" s="27" t="s">
        <v>11</v>
      </c>
      <c r="AA7" s="44"/>
      <c r="AB7" s="20"/>
      <c r="AC7" s="20"/>
      <c r="AD7" s="37"/>
      <c r="AE7" s="27" t="s">
        <v>10</v>
      </c>
      <c r="AF7" s="27" t="s">
        <v>11</v>
      </c>
      <c r="AG7" s="27" t="s">
        <v>10</v>
      </c>
      <c r="AH7" s="27" t="s">
        <v>11</v>
      </c>
      <c r="AI7" s="27" t="s">
        <v>10</v>
      </c>
      <c r="AJ7" s="27" t="s">
        <v>11</v>
      </c>
      <c r="AK7" s="27" t="s">
        <v>10</v>
      </c>
      <c r="AL7" s="27" t="s">
        <v>11</v>
      </c>
      <c r="AM7" s="27" t="s">
        <v>10</v>
      </c>
      <c r="AN7" s="27" t="s">
        <v>11</v>
      </c>
      <c r="AO7" s="44"/>
      <c r="AP7" s="3"/>
      <c r="AQ7" s="20"/>
    </row>
    <row r="8" spans="1:46" x14ac:dyDescent="0.25">
      <c r="A8" s="23">
        <v>2</v>
      </c>
      <c r="B8" s="10" t="s">
        <v>23</v>
      </c>
      <c r="C8" s="10" t="s">
        <v>23</v>
      </c>
      <c r="D8" s="10" t="s">
        <v>31</v>
      </c>
      <c r="E8" s="11" t="s">
        <v>17</v>
      </c>
      <c r="F8" s="10" t="s">
        <v>23</v>
      </c>
      <c r="G8" s="10" t="s">
        <v>52</v>
      </c>
      <c r="H8" s="11" t="s">
        <v>17</v>
      </c>
      <c r="J8" s="14" t="s">
        <v>28</v>
      </c>
      <c r="K8" s="10" t="s">
        <v>76</v>
      </c>
      <c r="L8" s="11" t="s">
        <v>17</v>
      </c>
      <c r="N8" s="20"/>
      <c r="O8" s="61" t="s">
        <v>12</v>
      </c>
      <c r="P8" s="32">
        <v>1</v>
      </c>
      <c r="Q8" s="11">
        <f>COUNTIFS($E$7:$E$27,Q$6,$A$7:$A$27,$P8)</f>
        <v>0</v>
      </c>
      <c r="R8" s="15">
        <f>Q8/$AA8</f>
        <v>0</v>
      </c>
      <c r="S8" s="11">
        <f>COUNTIFS($E$7:$E$27,S$6,$A$7:$A$27,$P8)</f>
        <v>0</v>
      </c>
      <c r="T8" s="15">
        <f>S8/$AA8</f>
        <v>0</v>
      </c>
      <c r="U8" s="11">
        <f>COUNTIFS($E$7:$E$27,U$6,$A$7:$A$27,$P8)</f>
        <v>0</v>
      </c>
      <c r="V8" s="15">
        <f>U8/$AA8</f>
        <v>0</v>
      </c>
      <c r="W8" s="11">
        <f>COUNTIFS($E$7:$E$27,W$6,$A$7:$A$27,$P8)</f>
        <v>0</v>
      </c>
      <c r="X8" s="15">
        <f>W8/$AA8</f>
        <v>0</v>
      </c>
      <c r="Y8" s="11">
        <f>COUNTIFS($E$7:$E$27,Y$6,$A$7:$A$27,$P8)</f>
        <v>1</v>
      </c>
      <c r="Z8" s="15">
        <f>Y8/$AA8</f>
        <v>1</v>
      </c>
      <c r="AA8" s="11">
        <f>SUM(Q8,S8,U8,W8,Y8)</f>
        <v>1</v>
      </c>
      <c r="AB8" s="20"/>
      <c r="AC8" s="20"/>
      <c r="AD8" s="11" t="s">
        <v>12</v>
      </c>
      <c r="AE8" s="11">
        <f>COUNTIF($E$7:$E$27,AE6)</f>
        <v>1</v>
      </c>
      <c r="AF8" s="15">
        <f>AE8/$AO8</f>
        <v>4.7619047619047616E-2</v>
      </c>
      <c r="AG8" s="11">
        <f>COUNTIF($E$7:$E$27,AG6)</f>
        <v>2</v>
      </c>
      <c r="AH8" s="15">
        <f>AG8/$AO8</f>
        <v>9.5238095238095233E-2</v>
      </c>
      <c r="AI8" s="11">
        <f>COUNTIF($E$7:$E$27,AI6)</f>
        <v>1</v>
      </c>
      <c r="AJ8" s="15">
        <f>AI8/$AO8</f>
        <v>4.7619047619047616E-2</v>
      </c>
      <c r="AK8" s="11">
        <f>COUNTIF($E$7:$E$27,AK6)</f>
        <v>0</v>
      </c>
      <c r="AL8" s="15">
        <f>AK8/$AO8</f>
        <v>0</v>
      </c>
      <c r="AM8" s="11">
        <f>COUNTIF($E$7:$E$27,AM6)</f>
        <v>17</v>
      </c>
      <c r="AN8" s="15">
        <f>AM8/$AO8</f>
        <v>0.80952380952380953</v>
      </c>
      <c r="AO8" s="11">
        <f>SUM(AE8,AG8,AI8,AK8,AM8)</f>
        <v>21</v>
      </c>
      <c r="AP8" s="3"/>
      <c r="AQ8" s="20"/>
    </row>
    <row r="9" spans="1:46" x14ac:dyDescent="0.25">
      <c r="A9" s="23">
        <v>3</v>
      </c>
      <c r="B9" s="10" t="s">
        <v>23</v>
      </c>
      <c r="C9" s="10" t="s">
        <v>23</v>
      </c>
      <c r="D9" s="10" t="s">
        <v>32</v>
      </c>
      <c r="E9" s="11" t="s">
        <v>17</v>
      </c>
      <c r="F9" s="10" t="s">
        <v>23</v>
      </c>
      <c r="G9" s="10" t="s">
        <v>53</v>
      </c>
      <c r="H9" s="11" t="s">
        <v>17</v>
      </c>
      <c r="J9" s="14" t="s">
        <v>28</v>
      </c>
      <c r="K9" s="10" t="s">
        <v>77</v>
      </c>
      <c r="L9" s="11" t="s">
        <v>17</v>
      </c>
      <c r="N9" s="20"/>
      <c r="O9" s="61"/>
      <c r="P9" s="32">
        <v>2</v>
      </c>
      <c r="Q9" s="11">
        <f t="shared" ref="Q9:Q28" si="0">COUNTIFS($E$7:$E$27,Q$6,$A$7:$A$27,$P9)</f>
        <v>0</v>
      </c>
      <c r="R9" s="15">
        <f t="shared" ref="R9:R28" si="1">Q9/$AA9</f>
        <v>0</v>
      </c>
      <c r="S9" s="11">
        <f t="shared" ref="S9:S28" si="2">COUNTIFS($E$7:$E$27,S$6,$A$7:$A$27,$P9)</f>
        <v>0</v>
      </c>
      <c r="T9" s="15">
        <f t="shared" ref="T9:T28" si="3">S9/$AA9</f>
        <v>0</v>
      </c>
      <c r="U9" s="11">
        <f t="shared" ref="U9:U28" si="4">COUNTIFS($E$7:$E$27,U$6,$A$7:$A$27,$P9)</f>
        <v>0</v>
      </c>
      <c r="V9" s="15">
        <f t="shared" ref="V9:V28" si="5">U9/$AA9</f>
        <v>0</v>
      </c>
      <c r="W9" s="11">
        <f t="shared" ref="W9:W28" si="6">COUNTIFS($E$7:$E$27,W$6,$A$7:$A$27,$P9)</f>
        <v>0</v>
      </c>
      <c r="X9" s="15">
        <f t="shared" ref="X9:X28" si="7">W9/$AA9</f>
        <v>0</v>
      </c>
      <c r="Y9" s="11">
        <f t="shared" ref="Y9:Y28" si="8">COUNTIFS($E$7:$E$27,Y$6,$A$7:$A$27,$P9)</f>
        <v>1</v>
      </c>
      <c r="Z9" s="15">
        <f t="shared" ref="Z9:Z28" si="9">Y9/$AA9</f>
        <v>1</v>
      </c>
      <c r="AA9" s="11">
        <f t="shared" ref="AA9:AA26" si="10">SUM(Q9,S9,U9,W9,Y9)</f>
        <v>1</v>
      </c>
      <c r="AB9" s="20"/>
      <c r="AC9" s="20"/>
      <c r="AD9" s="11" t="s">
        <v>13</v>
      </c>
      <c r="AE9" s="11">
        <f>COUNTIF($L$6:$L$19,AE6)</f>
        <v>0</v>
      </c>
      <c r="AF9" s="15">
        <f>AE9/$AA29</f>
        <v>0</v>
      </c>
      <c r="AG9" s="11">
        <f>COUNTIF($L$6:$L$19,AG6)</f>
        <v>1</v>
      </c>
      <c r="AH9" s="15">
        <f>AG9/$AA29</f>
        <v>7.1428571428571425E-2</v>
      </c>
      <c r="AI9" s="11">
        <f>COUNTIF($L$6:$L$19,AI6)</f>
        <v>0</v>
      </c>
      <c r="AJ9" s="15">
        <f>AI9/$AA29</f>
        <v>0</v>
      </c>
      <c r="AK9" s="11">
        <f>COUNTIF($L$6:$L$19,AK6)</f>
        <v>0</v>
      </c>
      <c r="AL9" s="15">
        <f>AK9/$AA29</f>
        <v>0</v>
      </c>
      <c r="AM9" s="11">
        <f>COUNTIF($L$6:$L$19,AM6)</f>
        <v>13</v>
      </c>
      <c r="AN9" s="15">
        <f>AM9/$AA29</f>
        <v>0.9285714285714286</v>
      </c>
      <c r="AO9" s="11">
        <f>SUM(AE9,AG9,AI9,AK9,AM9)</f>
        <v>14</v>
      </c>
      <c r="AP9" s="3"/>
      <c r="AQ9" s="20"/>
    </row>
    <row r="10" spans="1:46" x14ac:dyDescent="0.25">
      <c r="A10" s="23">
        <v>4</v>
      </c>
      <c r="B10" s="10" t="s">
        <v>23</v>
      </c>
      <c r="C10" s="10" t="s">
        <v>23</v>
      </c>
      <c r="D10" s="10" t="s">
        <v>33</v>
      </c>
      <c r="E10" s="11" t="s">
        <v>72</v>
      </c>
      <c r="F10" s="10" t="s">
        <v>23</v>
      </c>
      <c r="G10" s="10" t="s">
        <v>54</v>
      </c>
      <c r="H10" s="11" t="s">
        <v>72</v>
      </c>
      <c r="J10" s="14" t="s">
        <v>27</v>
      </c>
      <c r="K10" s="10" t="s">
        <v>78</v>
      </c>
      <c r="L10" s="11" t="s">
        <v>17</v>
      </c>
      <c r="N10" s="20"/>
      <c r="O10" s="61"/>
      <c r="P10" s="32">
        <v>3</v>
      </c>
      <c r="Q10" s="11">
        <f t="shared" si="0"/>
        <v>0</v>
      </c>
      <c r="R10" s="15">
        <f t="shared" si="1"/>
        <v>0</v>
      </c>
      <c r="S10" s="11">
        <f t="shared" si="2"/>
        <v>0</v>
      </c>
      <c r="T10" s="15">
        <f t="shared" si="3"/>
        <v>0</v>
      </c>
      <c r="U10" s="11">
        <f t="shared" si="4"/>
        <v>0</v>
      </c>
      <c r="V10" s="15">
        <f t="shared" si="5"/>
        <v>0</v>
      </c>
      <c r="W10" s="11">
        <f t="shared" si="6"/>
        <v>0</v>
      </c>
      <c r="X10" s="15">
        <f t="shared" si="7"/>
        <v>0</v>
      </c>
      <c r="Y10" s="11">
        <f t="shared" si="8"/>
        <v>1</v>
      </c>
      <c r="Z10" s="15">
        <f t="shared" si="9"/>
        <v>1</v>
      </c>
      <c r="AA10" s="11">
        <f t="shared" si="10"/>
        <v>1</v>
      </c>
      <c r="AB10" s="20"/>
      <c r="AC10" s="20"/>
      <c r="AD10" s="22" t="s">
        <v>0</v>
      </c>
      <c r="AE10" s="22">
        <f>SUM(AE8:AE9)</f>
        <v>1</v>
      </c>
      <c r="AF10" s="28">
        <f>AE10/$AA$30</f>
        <v>2.8571428571428571E-2</v>
      </c>
      <c r="AG10" s="22">
        <f>SUM(AG8:AG9)</f>
        <v>3</v>
      </c>
      <c r="AH10" s="28">
        <f>AG10/$AA$30</f>
        <v>8.5714285714285715E-2</v>
      </c>
      <c r="AI10" s="22">
        <f>SUM(AI8:AI9)</f>
        <v>1</v>
      </c>
      <c r="AJ10" s="28">
        <f>AI10/$AA$30</f>
        <v>2.8571428571428571E-2</v>
      </c>
      <c r="AK10" s="22">
        <f>SUM(AK8:AK9)</f>
        <v>0</v>
      </c>
      <c r="AL10" s="28">
        <f>AK10/$AA$30</f>
        <v>0</v>
      </c>
      <c r="AM10" s="22">
        <f>SUM(AM8:AM9)</f>
        <v>30</v>
      </c>
      <c r="AN10" s="28">
        <f>AM10/$AA$30</f>
        <v>0.8571428571428571</v>
      </c>
      <c r="AO10" s="22">
        <f>SUM(AO8:AO9)</f>
        <v>35</v>
      </c>
      <c r="AP10" s="3"/>
      <c r="AQ10" s="20"/>
    </row>
    <row r="11" spans="1:46" x14ac:dyDescent="0.25">
      <c r="A11" s="23">
        <v>5</v>
      </c>
      <c r="B11" s="10" t="s">
        <v>23</v>
      </c>
      <c r="C11" s="10" t="s">
        <v>23</v>
      </c>
      <c r="D11" s="10" t="s">
        <v>34</v>
      </c>
      <c r="E11" s="11" t="s">
        <v>17</v>
      </c>
      <c r="F11" s="10" t="s">
        <v>23</v>
      </c>
      <c r="G11" s="10" t="s">
        <v>55</v>
      </c>
      <c r="H11" s="11" t="s">
        <v>17</v>
      </c>
      <c r="J11" s="14" t="s">
        <v>29</v>
      </c>
      <c r="K11" s="10" t="s">
        <v>79</v>
      </c>
      <c r="L11" s="11" t="s">
        <v>17</v>
      </c>
      <c r="N11" s="20"/>
      <c r="O11" s="61"/>
      <c r="P11" s="32">
        <v>4</v>
      </c>
      <c r="Q11" s="11">
        <f t="shared" si="0"/>
        <v>1</v>
      </c>
      <c r="R11" s="15">
        <f t="shared" si="1"/>
        <v>1</v>
      </c>
      <c r="S11" s="11">
        <f t="shared" si="2"/>
        <v>0</v>
      </c>
      <c r="T11" s="15">
        <f t="shared" si="3"/>
        <v>0</v>
      </c>
      <c r="U11" s="11">
        <f t="shared" si="4"/>
        <v>0</v>
      </c>
      <c r="V11" s="15">
        <f t="shared" si="5"/>
        <v>0</v>
      </c>
      <c r="W11" s="11">
        <f t="shared" si="6"/>
        <v>0</v>
      </c>
      <c r="X11" s="15">
        <f t="shared" si="7"/>
        <v>0</v>
      </c>
      <c r="Y11" s="11">
        <f t="shared" si="8"/>
        <v>0</v>
      </c>
      <c r="Z11" s="15">
        <f t="shared" si="9"/>
        <v>0</v>
      </c>
      <c r="AA11" s="11">
        <f t="shared" si="10"/>
        <v>1</v>
      </c>
      <c r="AB11" s="20"/>
      <c r="AC11" s="20"/>
      <c r="AD11" s="29" t="s">
        <v>88</v>
      </c>
      <c r="AE11" s="20"/>
      <c r="AF11" s="3"/>
      <c r="AG11" s="20"/>
      <c r="AH11" s="3"/>
      <c r="AI11" s="20"/>
      <c r="AJ11" s="3"/>
      <c r="AL11" s="3"/>
      <c r="AM11" s="20"/>
      <c r="AN11" s="3"/>
      <c r="AO11" s="20"/>
      <c r="AP11" s="3"/>
      <c r="AQ11" s="20"/>
    </row>
    <row r="12" spans="1:46" x14ac:dyDescent="0.25">
      <c r="A12" s="23">
        <v>6</v>
      </c>
      <c r="B12" s="10" t="s">
        <v>23</v>
      </c>
      <c r="C12" s="10" t="s">
        <v>23</v>
      </c>
      <c r="D12" s="10" t="s">
        <v>35</v>
      </c>
      <c r="E12" s="11" t="s">
        <v>17</v>
      </c>
      <c r="F12" s="10" t="s">
        <v>23</v>
      </c>
      <c r="G12" s="10" t="s">
        <v>56</v>
      </c>
      <c r="H12" s="11" t="s">
        <v>17</v>
      </c>
      <c r="J12" s="14" t="s">
        <v>23</v>
      </c>
      <c r="K12" s="10" t="s">
        <v>80</v>
      </c>
      <c r="L12" s="11" t="s">
        <v>17</v>
      </c>
      <c r="N12" s="17"/>
      <c r="O12" s="61"/>
      <c r="P12" s="32">
        <v>5</v>
      </c>
      <c r="Q12" s="11">
        <f t="shared" si="0"/>
        <v>0</v>
      </c>
      <c r="R12" s="15">
        <f t="shared" si="1"/>
        <v>0</v>
      </c>
      <c r="S12" s="11">
        <f t="shared" si="2"/>
        <v>0</v>
      </c>
      <c r="T12" s="15">
        <f t="shared" si="3"/>
        <v>0</v>
      </c>
      <c r="U12" s="11">
        <f t="shared" si="4"/>
        <v>0</v>
      </c>
      <c r="V12" s="15">
        <f t="shared" si="5"/>
        <v>0</v>
      </c>
      <c r="W12" s="11">
        <f t="shared" si="6"/>
        <v>0</v>
      </c>
      <c r="X12" s="15">
        <f t="shared" si="7"/>
        <v>0</v>
      </c>
      <c r="Y12" s="11">
        <f t="shared" si="8"/>
        <v>1</v>
      </c>
      <c r="Z12" s="15">
        <f t="shared" si="9"/>
        <v>1</v>
      </c>
      <c r="AA12" s="11">
        <f t="shared" si="10"/>
        <v>1</v>
      </c>
      <c r="AB12" s="20"/>
      <c r="AC12" s="17"/>
      <c r="AD12" s="17"/>
      <c r="AE12" s="17"/>
      <c r="AF12" s="17"/>
      <c r="AG12" s="17"/>
      <c r="AH12" s="3"/>
      <c r="AI12" s="20"/>
      <c r="AJ12" s="3"/>
      <c r="AL12" s="3"/>
      <c r="AM12" s="20"/>
      <c r="AN12" s="3"/>
      <c r="AO12" s="20"/>
      <c r="AP12" s="3"/>
      <c r="AQ12" s="20"/>
    </row>
    <row r="13" spans="1:46" ht="15" customHeight="1" x14ac:dyDescent="0.25">
      <c r="A13" s="23">
        <v>7</v>
      </c>
      <c r="B13" s="10" t="s">
        <v>24</v>
      </c>
      <c r="C13" s="10" t="s">
        <v>26</v>
      </c>
      <c r="D13" s="10" t="s">
        <v>36</v>
      </c>
      <c r="E13" s="11" t="s">
        <v>17</v>
      </c>
      <c r="F13" s="10" t="s">
        <v>26</v>
      </c>
      <c r="G13" s="10" t="s">
        <v>57</v>
      </c>
      <c r="H13" s="11" t="s">
        <v>17</v>
      </c>
      <c r="J13" s="14" t="s">
        <v>23</v>
      </c>
      <c r="K13" s="10" t="s">
        <v>81</v>
      </c>
      <c r="L13" s="11" t="s">
        <v>17</v>
      </c>
      <c r="N13" s="20"/>
      <c r="O13" s="61"/>
      <c r="P13" s="32">
        <v>6</v>
      </c>
      <c r="Q13" s="11">
        <f t="shared" si="0"/>
        <v>0</v>
      </c>
      <c r="R13" s="15">
        <f t="shared" si="1"/>
        <v>0</v>
      </c>
      <c r="S13" s="11">
        <f t="shared" si="2"/>
        <v>0</v>
      </c>
      <c r="T13" s="15">
        <f t="shared" si="3"/>
        <v>0</v>
      </c>
      <c r="U13" s="11">
        <f t="shared" si="4"/>
        <v>0</v>
      </c>
      <c r="V13" s="15">
        <f t="shared" si="5"/>
        <v>0</v>
      </c>
      <c r="W13" s="11">
        <f t="shared" si="6"/>
        <v>0</v>
      </c>
      <c r="X13" s="15">
        <f t="shared" si="7"/>
        <v>0</v>
      </c>
      <c r="Y13" s="11">
        <f t="shared" si="8"/>
        <v>1</v>
      </c>
      <c r="Z13" s="15">
        <f t="shared" si="9"/>
        <v>1</v>
      </c>
      <c r="AA13" s="11">
        <f t="shared" si="10"/>
        <v>1</v>
      </c>
      <c r="AB13" s="20"/>
      <c r="AC13" s="20"/>
      <c r="AH13" s="3"/>
      <c r="AI13" s="20"/>
      <c r="AJ13" s="3"/>
      <c r="AP13" s="3"/>
      <c r="AQ13" s="20"/>
    </row>
    <row r="14" spans="1:46" x14ac:dyDescent="0.25">
      <c r="A14" s="23">
        <v>8</v>
      </c>
      <c r="B14" s="10" t="s">
        <v>24</v>
      </c>
      <c r="C14" s="10" t="s">
        <v>26</v>
      </c>
      <c r="D14" s="10" t="s">
        <v>37</v>
      </c>
      <c r="E14" s="11" t="s">
        <v>21</v>
      </c>
      <c r="F14" s="10" t="s">
        <v>26</v>
      </c>
      <c r="G14" s="10" t="s">
        <v>58</v>
      </c>
      <c r="H14" s="11" t="s">
        <v>21</v>
      </c>
      <c r="J14" s="14" t="s">
        <v>23</v>
      </c>
      <c r="K14" s="10" t="s">
        <v>82</v>
      </c>
      <c r="L14" s="11" t="s">
        <v>17</v>
      </c>
      <c r="N14" s="20"/>
      <c r="O14" s="61"/>
      <c r="P14" s="32">
        <v>7</v>
      </c>
      <c r="Q14" s="11">
        <f t="shared" si="0"/>
        <v>0</v>
      </c>
      <c r="R14" s="15">
        <f t="shared" si="1"/>
        <v>0</v>
      </c>
      <c r="S14" s="11">
        <f t="shared" si="2"/>
        <v>0</v>
      </c>
      <c r="T14" s="15">
        <f t="shared" si="3"/>
        <v>0</v>
      </c>
      <c r="U14" s="11">
        <f t="shared" si="4"/>
        <v>0</v>
      </c>
      <c r="V14" s="15">
        <f t="shared" si="5"/>
        <v>0</v>
      </c>
      <c r="W14" s="11">
        <f t="shared" si="6"/>
        <v>0</v>
      </c>
      <c r="X14" s="15">
        <f t="shared" si="7"/>
        <v>0</v>
      </c>
      <c r="Y14" s="11">
        <f t="shared" si="8"/>
        <v>1</v>
      </c>
      <c r="Z14" s="15">
        <f t="shared" si="9"/>
        <v>1</v>
      </c>
      <c r="AA14" s="11">
        <f t="shared" si="10"/>
        <v>1</v>
      </c>
      <c r="AB14" s="20"/>
      <c r="AC14" s="20"/>
      <c r="AH14" s="3"/>
      <c r="AI14" s="20"/>
      <c r="AJ14" s="3"/>
      <c r="AP14" s="3"/>
      <c r="AQ14" s="20"/>
    </row>
    <row r="15" spans="1:46" x14ac:dyDescent="0.25">
      <c r="A15" s="23">
        <v>9</v>
      </c>
      <c r="B15" s="10" t="s">
        <v>24</v>
      </c>
      <c r="C15" s="10" t="s">
        <v>26</v>
      </c>
      <c r="D15" s="10" t="s">
        <v>38</v>
      </c>
      <c r="E15" s="11" t="s">
        <v>17</v>
      </c>
      <c r="F15" s="10" t="s">
        <v>26</v>
      </c>
      <c r="G15" s="10" t="s">
        <v>59</v>
      </c>
      <c r="H15" s="11" t="s">
        <v>17</v>
      </c>
      <c r="J15" s="14" t="s">
        <v>23</v>
      </c>
      <c r="K15" s="10" t="s">
        <v>83</v>
      </c>
      <c r="L15" s="11" t="s">
        <v>17</v>
      </c>
      <c r="N15" s="20"/>
      <c r="O15" s="61"/>
      <c r="P15" s="32">
        <v>8</v>
      </c>
      <c r="Q15" s="11">
        <f t="shared" si="0"/>
        <v>0</v>
      </c>
      <c r="R15" s="15">
        <f t="shared" si="1"/>
        <v>0</v>
      </c>
      <c r="S15" s="11">
        <f t="shared" si="2"/>
        <v>0</v>
      </c>
      <c r="T15" s="15">
        <f t="shared" si="3"/>
        <v>0</v>
      </c>
      <c r="U15" s="11">
        <f t="shared" si="4"/>
        <v>1</v>
      </c>
      <c r="V15" s="15">
        <f t="shared" si="5"/>
        <v>1</v>
      </c>
      <c r="W15" s="11">
        <f t="shared" si="6"/>
        <v>0</v>
      </c>
      <c r="X15" s="15">
        <f t="shared" si="7"/>
        <v>0</v>
      </c>
      <c r="Y15" s="11">
        <f t="shared" si="8"/>
        <v>0</v>
      </c>
      <c r="Z15" s="15">
        <f t="shared" si="9"/>
        <v>0</v>
      </c>
      <c r="AA15" s="11">
        <f t="shared" si="10"/>
        <v>1</v>
      </c>
      <c r="AB15" s="20"/>
      <c r="AC15" s="20"/>
      <c r="AH15" s="3"/>
      <c r="AI15" s="20"/>
      <c r="AJ15" s="3"/>
      <c r="AP15" s="3"/>
      <c r="AQ15" s="20"/>
    </row>
    <row r="16" spans="1:46" x14ac:dyDescent="0.25">
      <c r="A16" s="23">
        <v>10</v>
      </c>
      <c r="B16" s="10" t="s">
        <v>24</v>
      </c>
      <c r="C16" s="10" t="s">
        <v>26</v>
      </c>
      <c r="D16" s="10" t="s">
        <v>39</v>
      </c>
      <c r="E16" s="11" t="s">
        <v>17</v>
      </c>
      <c r="F16" s="10" t="s">
        <v>26</v>
      </c>
      <c r="G16" s="10" t="s">
        <v>60</v>
      </c>
      <c r="H16" s="11" t="s">
        <v>17</v>
      </c>
      <c r="J16" s="14" t="s">
        <v>26</v>
      </c>
      <c r="K16" s="10" t="s">
        <v>84</v>
      </c>
      <c r="L16" s="11" t="s">
        <v>16</v>
      </c>
      <c r="N16" s="20"/>
      <c r="O16" s="61"/>
      <c r="P16" s="32">
        <v>9</v>
      </c>
      <c r="Q16" s="11">
        <f t="shared" si="0"/>
        <v>0</v>
      </c>
      <c r="R16" s="15">
        <f t="shared" si="1"/>
        <v>0</v>
      </c>
      <c r="S16" s="11">
        <f t="shared" si="2"/>
        <v>0</v>
      </c>
      <c r="T16" s="15">
        <f t="shared" si="3"/>
        <v>0</v>
      </c>
      <c r="U16" s="11">
        <f t="shared" si="4"/>
        <v>0</v>
      </c>
      <c r="V16" s="15">
        <f t="shared" si="5"/>
        <v>0</v>
      </c>
      <c r="W16" s="11">
        <f t="shared" si="6"/>
        <v>0</v>
      </c>
      <c r="X16" s="15">
        <f t="shared" si="7"/>
        <v>0</v>
      </c>
      <c r="Y16" s="11">
        <f t="shared" si="8"/>
        <v>1</v>
      </c>
      <c r="Z16" s="15">
        <f t="shared" si="9"/>
        <v>1</v>
      </c>
      <c r="AA16" s="11">
        <f t="shared" si="10"/>
        <v>1</v>
      </c>
      <c r="AB16" s="20"/>
      <c r="AC16" s="20"/>
      <c r="AH16" s="3"/>
      <c r="AI16" s="20"/>
      <c r="AJ16" s="3"/>
      <c r="AP16" s="3"/>
      <c r="AQ16" s="20"/>
    </row>
    <row r="17" spans="1:43" x14ac:dyDescent="0.25">
      <c r="A17" s="23">
        <v>11</v>
      </c>
      <c r="B17" s="10" t="s">
        <v>24</v>
      </c>
      <c r="C17" s="10" t="s">
        <v>26</v>
      </c>
      <c r="D17" s="10" t="s">
        <v>40</v>
      </c>
      <c r="E17" s="11" t="s">
        <v>17</v>
      </c>
      <c r="F17" s="10" t="s">
        <v>26</v>
      </c>
      <c r="G17" s="10" t="s">
        <v>61</v>
      </c>
      <c r="H17" s="11" t="s">
        <v>17</v>
      </c>
      <c r="J17" s="14" t="s">
        <v>26</v>
      </c>
      <c r="K17" s="10" t="s">
        <v>85</v>
      </c>
      <c r="L17" s="11" t="s">
        <v>17</v>
      </c>
      <c r="N17" s="20"/>
      <c r="O17" s="61"/>
      <c r="P17" s="32">
        <v>10</v>
      </c>
      <c r="Q17" s="11">
        <f t="shared" si="0"/>
        <v>0</v>
      </c>
      <c r="R17" s="15">
        <f t="shared" si="1"/>
        <v>0</v>
      </c>
      <c r="S17" s="11">
        <f t="shared" si="2"/>
        <v>0</v>
      </c>
      <c r="T17" s="15">
        <f t="shared" si="3"/>
        <v>0</v>
      </c>
      <c r="U17" s="11">
        <f t="shared" si="4"/>
        <v>0</v>
      </c>
      <c r="V17" s="15">
        <f t="shared" si="5"/>
        <v>0</v>
      </c>
      <c r="W17" s="11">
        <f t="shared" si="6"/>
        <v>0</v>
      </c>
      <c r="X17" s="15">
        <f t="shared" si="7"/>
        <v>0</v>
      </c>
      <c r="Y17" s="11">
        <f t="shared" si="8"/>
        <v>1</v>
      </c>
      <c r="Z17" s="15">
        <f t="shared" si="9"/>
        <v>1</v>
      </c>
      <c r="AA17" s="11">
        <f t="shared" si="10"/>
        <v>1</v>
      </c>
      <c r="AB17" s="20"/>
      <c r="AC17" s="20"/>
      <c r="AD17" s="49" t="s">
        <v>93</v>
      </c>
      <c r="AE17" s="49"/>
      <c r="AF17" s="49"/>
      <c r="AG17" s="49"/>
      <c r="AH17" s="49"/>
      <c r="AI17" s="20"/>
      <c r="AJ17" s="3"/>
      <c r="AP17" s="3"/>
      <c r="AQ17" s="20"/>
    </row>
    <row r="18" spans="1:43" x14ac:dyDescent="0.25">
      <c r="A18" s="23">
        <v>12</v>
      </c>
      <c r="B18" s="10" t="s">
        <v>24</v>
      </c>
      <c r="C18" s="10" t="s">
        <v>26</v>
      </c>
      <c r="D18" s="10" t="s">
        <v>41</v>
      </c>
      <c r="E18" s="11" t="s">
        <v>17</v>
      </c>
      <c r="F18" s="10" t="s">
        <v>26</v>
      </c>
      <c r="G18" s="10" t="s">
        <v>62</v>
      </c>
      <c r="H18" s="11" t="s">
        <v>17</v>
      </c>
      <c r="J18" s="14" t="s">
        <v>26</v>
      </c>
      <c r="K18" s="10" t="s">
        <v>86</v>
      </c>
      <c r="L18" s="11" t="s">
        <v>17</v>
      </c>
      <c r="N18" s="20"/>
      <c r="O18" s="61"/>
      <c r="P18" s="32">
        <v>11</v>
      </c>
      <c r="Q18" s="11">
        <f t="shared" si="0"/>
        <v>0</v>
      </c>
      <c r="R18" s="15">
        <f t="shared" si="1"/>
        <v>0</v>
      </c>
      <c r="S18" s="11">
        <f t="shared" si="2"/>
        <v>0</v>
      </c>
      <c r="T18" s="15">
        <f t="shared" si="3"/>
        <v>0</v>
      </c>
      <c r="U18" s="11">
        <f t="shared" si="4"/>
        <v>0</v>
      </c>
      <c r="V18" s="15">
        <f t="shared" si="5"/>
        <v>0</v>
      </c>
      <c r="W18" s="11">
        <f t="shared" si="6"/>
        <v>0</v>
      </c>
      <c r="X18" s="15">
        <f t="shared" si="7"/>
        <v>0</v>
      </c>
      <c r="Y18" s="11">
        <f t="shared" si="8"/>
        <v>1</v>
      </c>
      <c r="Z18" s="15">
        <f t="shared" si="9"/>
        <v>1</v>
      </c>
      <c r="AA18" s="11">
        <f t="shared" si="10"/>
        <v>1</v>
      </c>
      <c r="AB18" s="20"/>
      <c r="AC18" s="20"/>
      <c r="AD18" s="49"/>
      <c r="AE18" s="49"/>
      <c r="AF18" s="49"/>
      <c r="AG18" s="49"/>
      <c r="AH18" s="49"/>
      <c r="AI18" s="20"/>
      <c r="AJ18" s="3"/>
      <c r="AP18" s="3"/>
      <c r="AQ18" s="20"/>
    </row>
    <row r="19" spans="1:43" x14ac:dyDescent="0.25">
      <c r="A19" s="23">
        <v>13</v>
      </c>
      <c r="B19" s="10" t="s">
        <v>24</v>
      </c>
      <c r="C19" s="10" t="s">
        <v>27</v>
      </c>
      <c r="D19" s="10" t="s">
        <v>42</v>
      </c>
      <c r="E19" s="11" t="s">
        <v>17</v>
      </c>
      <c r="F19" s="10" t="s">
        <v>27</v>
      </c>
      <c r="G19" s="10" t="s">
        <v>63</v>
      </c>
      <c r="H19" s="11" t="s">
        <v>17</v>
      </c>
      <c r="J19" s="14" t="s">
        <v>26</v>
      </c>
      <c r="K19" s="10" t="s">
        <v>87</v>
      </c>
      <c r="L19" s="11" t="s">
        <v>17</v>
      </c>
      <c r="N19" s="20"/>
      <c r="O19" s="61"/>
      <c r="P19" s="32">
        <v>12</v>
      </c>
      <c r="Q19" s="11">
        <f t="shared" si="0"/>
        <v>0</v>
      </c>
      <c r="R19" s="15">
        <f t="shared" si="1"/>
        <v>0</v>
      </c>
      <c r="S19" s="11">
        <f t="shared" si="2"/>
        <v>0</v>
      </c>
      <c r="T19" s="15">
        <f t="shared" si="3"/>
        <v>0</v>
      </c>
      <c r="U19" s="11">
        <f t="shared" si="4"/>
        <v>0</v>
      </c>
      <c r="V19" s="15">
        <f t="shared" si="5"/>
        <v>0</v>
      </c>
      <c r="W19" s="11">
        <f t="shared" si="6"/>
        <v>0</v>
      </c>
      <c r="X19" s="15">
        <f t="shared" si="7"/>
        <v>0</v>
      </c>
      <c r="Y19" s="11">
        <f t="shared" si="8"/>
        <v>1</v>
      </c>
      <c r="Z19" s="15">
        <f t="shared" si="9"/>
        <v>1</v>
      </c>
      <c r="AA19" s="11">
        <f t="shared" si="10"/>
        <v>1</v>
      </c>
      <c r="AB19" s="20"/>
      <c r="AC19" s="20"/>
      <c r="AD19" s="49"/>
      <c r="AE19" s="49"/>
      <c r="AF19" s="49"/>
      <c r="AG19" s="49"/>
      <c r="AH19" s="49"/>
      <c r="AI19" s="20"/>
      <c r="AJ19" s="3"/>
      <c r="AP19" s="3"/>
      <c r="AQ19" s="20"/>
    </row>
    <row r="20" spans="1:43" x14ac:dyDescent="0.25">
      <c r="A20" s="23">
        <v>14</v>
      </c>
      <c r="B20" s="10" t="s">
        <v>24</v>
      </c>
      <c r="C20" s="10" t="s">
        <v>26</v>
      </c>
      <c r="D20" s="10" t="s">
        <v>43</v>
      </c>
      <c r="E20" s="11" t="s">
        <v>17</v>
      </c>
      <c r="F20" s="10" t="s">
        <v>26</v>
      </c>
      <c r="G20" s="10" t="s">
        <v>64</v>
      </c>
      <c r="H20" s="11" t="s">
        <v>17</v>
      </c>
      <c r="J20" s="20"/>
      <c r="L20" s="20"/>
      <c r="N20" s="20"/>
      <c r="O20" s="61"/>
      <c r="P20" s="32">
        <v>13</v>
      </c>
      <c r="Q20" s="11">
        <f t="shared" si="0"/>
        <v>0</v>
      </c>
      <c r="R20" s="15">
        <f t="shared" si="1"/>
        <v>0</v>
      </c>
      <c r="S20" s="11">
        <f t="shared" si="2"/>
        <v>0</v>
      </c>
      <c r="T20" s="15">
        <f t="shared" si="3"/>
        <v>0</v>
      </c>
      <c r="U20" s="11">
        <f t="shared" si="4"/>
        <v>0</v>
      </c>
      <c r="V20" s="15">
        <f t="shared" si="5"/>
        <v>0</v>
      </c>
      <c r="W20" s="11">
        <f t="shared" si="6"/>
        <v>0</v>
      </c>
      <c r="X20" s="15">
        <f t="shared" si="7"/>
        <v>0</v>
      </c>
      <c r="Y20" s="11">
        <f t="shared" si="8"/>
        <v>1</v>
      </c>
      <c r="Z20" s="15">
        <f t="shared" si="9"/>
        <v>1</v>
      </c>
      <c r="AA20" s="11">
        <f t="shared" si="10"/>
        <v>1</v>
      </c>
      <c r="AB20" s="20"/>
      <c r="AC20" s="20"/>
      <c r="AD20" s="63" t="s">
        <v>72</v>
      </c>
      <c r="AE20" s="64"/>
      <c r="AF20" s="50">
        <v>4</v>
      </c>
      <c r="AG20" s="51"/>
      <c r="AH20" s="52"/>
      <c r="AI20" s="20"/>
      <c r="AJ20" s="3"/>
      <c r="AL20" s="3"/>
      <c r="AM20" s="20"/>
      <c r="AN20" s="3"/>
      <c r="AO20" s="20"/>
      <c r="AP20" s="3"/>
      <c r="AQ20" s="20"/>
    </row>
    <row r="21" spans="1:43" x14ac:dyDescent="0.25">
      <c r="A21" s="23">
        <v>15</v>
      </c>
      <c r="B21" s="10" t="s">
        <v>24</v>
      </c>
      <c r="C21" s="10" t="s">
        <v>26</v>
      </c>
      <c r="D21" s="10" t="s">
        <v>44</v>
      </c>
      <c r="E21" s="11" t="s">
        <v>17</v>
      </c>
      <c r="F21" s="10" t="s">
        <v>26</v>
      </c>
      <c r="G21" s="10" t="s">
        <v>65</v>
      </c>
      <c r="H21" s="11" t="s">
        <v>17</v>
      </c>
      <c r="J21" s="20"/>
      <c r="L21" s="20"/>
      <c r="N21" s="20"/>
      <c r="O21" s="61"/>
      <c r="P21" s="32">
        <v>14</v>
      </c>
      <c r="Q21" s="11">
        <f t="shared" si="0"/>
        <v>0</v>
      </c>
      <c r="R21" s="15">
        <f t="shared" si="1"/>
        <v>0</v>
      </c>
      <c r="S21" s="11">
        <f t="shared" si="2"/>
        <v>0</v>
      </c>
      <c r="T21" s="15">
        <f t="shared" si="3"/>
        <v>0</v>
      </c>
      <c r="U21" s="11">
        <f t="shared" si="4"/>
        <v>0</v>
      </c>
      <c r="V21" s="15">
        <f t="shared" si="5"/>
        <v>0</v>
      </c>
      <c r="W21" s="11">
        <f t="shared" si="6"/>
        <v>0</v>
      </c>
      <c r="X21" s="15">
        <f t="shared" si="7"/>
        <v>0</v>
      </c>
      <c r="Y21" s="11">
        <f t="shared" si="8"/>
        <v>1</v>
      </c>
      <c r="Z21" s="15">
        <f t="shared" si="9"/>
        <v>1</v>
      </c>
      <c r="AA21" s="11">
        <f t="shared" si="10"/>
        <v>1</v>
      </c>
      <c r="AB21" s="20"/>
      <c r="AC21" s="20"/>
      <c r="AD21" s="63" t="s">
        <v>16</v>
      </c>
      <c r="AE21" s="64"/>
      <c r="AF21" s="56" t="s">
        <v>94</v>
      </c>
      <c r="AG21" s="57"/>
      <c r="AH21" s="58"/>
      <c r="AI21" s="20"/>
      <c r="AJ21" s="3"/>
      <c r="AL21" s="3"/>
      <c r="AM21" s="20"/>
      <c r="AN21" s="3"/>
      <c r="AO21" s="20"/>
      <c r="AP21" s="3"/>
      <c r="AQ21" s="20"/>
    </row>
    <row r="22" spans="1:43" x14ac:dyDescent="0.25">
      <c r="A22" s="23">
        <v>16</v>
      </c>
      <c r="B22" s="10" t="s">
        <v>24</v>
      </c>
      <c r="C22" s="10" t="s">
        <v>26</v>
      </c>
      <c r="D22" s="10" t="s">
        <v>45</v>
      </c>
      <c r="E22" s="11" t="s">
        <v>17</v>
      </c>
      <c r="F22" s="10" t="s">
        <v>26</v>
      </c>
      <c r="G22" s="10" t="s">
        <v>66</v>
      </c>
      <c r="H22" s="11" t="s">
        <v>17</v>
      </c>
      <c r="J22" s="20"/>
      <c r="L22" s="20"/>
      <c r="N22" s="20"/>
      <c r="O22" s="61"/>
      <c r="P22" s="32">
        <v>15</v>
      </c>
      <c r="Q22" s="11">
        <f t="shared" si="0"/>
        <v>0</v>
      </c>
      <c r="R22" s="15">
        <f t="shared" si="1"/>
        <v>0</v>
      </c>
      <c r="S22" s="11">
        <f t="shared" si="2"/>
        <v>0</v>
      </c>
      <c r="T22" s="15">
        <f t="shared" si="3"/>
        <v>0</v>
      </c>
      <c r="U22" s="11">
        <f t="shared" si="4"/>
        <v>0</v>
      </c>
      <c r="V22" s="15">
        <f t="shared" si="5"/>
        <v>0</v>
      </c>
      <c r="W22" s="11">
        <f t="shared" si="6"/>
        <v>0</v>
      </c>
      <c r="X22" s="15">
        <f t="shared" si="7"/>
        <v>0</v>
      </c>
      <c r="Y22" s="11">
        <f t="shared" si="8"/>
        <v>1</v>
      </c>
      <c r="Z22" s="15">
        <f t="shared" si="9"/>
        <v>1</v>
      </c>
      <c r="AA22" s="11">
        <f t="shared" si="10"/>
        <v>1</v>
      </c>
      <c r="AB22" s="20"/>
      <c r="AC22" s="20"/>
      <c r="AD22" s="63" t="s">
        <v>21</v>
      </c>
      <c r="AE22" s="64"/>
      <c r="AF22" s="50">
        <v>8</v>
      </c>
      <c r="AG22" s="51"/>
      <c r="AH22" s="52"/>
      <c r="AI22" s="20"/>
      <c r="AJ22" s="3"/>
      <c r="AL22" s="3"/>
      <c r="AM22" s="20"/>
      <c r="AN22" s="3"/>
      <c r="AO22" s="20"/>
      <c r="AP22" s="3"/>
      <c r="AQ22" s="20"/>
    </row>
    <row r="23" spans="1:43" x14ac:dyDescent="0.25">
      <c r="A23" s="23">
        <v>17</v>
      </c>
      <c r="B23" s="10" t="s">
        <v>24</v>
      </c>
      <c r="C23" s="10" t="s">
        <v>26</v>
      </c>
      <c r="D23" s="10" t="s">
        <v>46</v>
      </c>
      <c r="E23" s="11" t="s">
        <v>16</v>
      </c>
      <c r="F23" s="10" t="s">
        <v>26</v>
      </c>
      <c r="G23" s="10" t="s">
        <v>67</v>
      </c>
      <c r="H23" s="11" t="s">
        <v>16</v>
      </c>
      <c r="J23" s="20"/>
      <c r="L23" s="20"/>
      <c r="N23" s="20"/>
      <c r="O23" s="61"/>
      <c r="P23" s="32">
        <v>16</v>
      </c>
      <c r="Q23" s="11">
        <f t="shared" si="0"/>
        <v>0</v>
      </c>
      <c r="R23" s="15">
        <f t="shared" si="1"/>
        <v>0</v>
      </c>
      <c r="S23" s="11">
        <f t="shared" si="2"/>
        <v>0</v>
      </c>
      <c r="T23" s="15">
        <f t="shared" si="3"/>
        <v>0</v>
      </c>
      <c r="U23" s="11">
        <f t="shared" si="4"/>
        <v>0</v>
      </c>
      <c r="V23" s="15">
        <f t="shared" si="5"/>
        <v>0</v>
      </c>
      <c r="W23" s="11">
        <f t="shared" si="6"/>
        <v>0</v>
      </c>
      <c r="X23" s="15">
        <f t="shared" si="7"/>
        <v>0</v>
      </c>
      <c r="Y23" s="11">
        <f t="shared" si="8"/>
        <v>1</v>
      </c>
      <c r="Z23" s="15">
        <f t="shared" si="9"/>
        <v>1</v>
      </c>
      <c r="AA23" s="11">
        <f t="shared" si="10"/>
        <v>1</v>
      </c>
      <c r="AB23" s="20"/>
      <c r="AC23" s="20"/>
      <c r="AD23" s="63" t="s">
        <v>89</v>
      </c>
      <c r="AE23" s="64"/>
      <c r="AF23" s="56" t="s">
        <v>95</v>
      </c>
      <c r="AG23" s="57"/>
      <c r="AH23" s="58"/>
      <c r="AI23" s="20"/>
      <c r="AJ23" s="3"/>
      <c r="AL23" s="3"/>
      <c r="AM23" s="20"/>
      <c r="AN23" s="3"/>
      <c r="AO23" s="20"/>
      <c r="AP23" s="3"/>
      <c r="AQ23" s="20"/>
    </row>
    <row r="24" spans="1:43" x14ac:dyDescent="0.25">
      <c r="A24" s="23">
        <v>18</v>
      </c>
      <c r="B24" s="10" t="s">
        <v>25</v>
      </c>
      <c r="C24" s="10" t="s">
        <v>28</v>
      </c>
      <c r="D24" s="10" t="s">
        <v>47</v>
      </c>
      <c r="E24" s="11" t="s">
        <v>16</v>
      </c>
      <c r="F24" s="10" t="s">
        <v>28</v>
      </c>
      <c r="G24" s="10" t="s">
        <v>68</v>
      </c>
      <c r="H24" s="11" t="s">
        <v>16</v>
      </c>
      <c r="J24" s="20"/>
      <c r="L24" s="20"/>
      <c r="N24" s="20"/>
      <c r="O24" s="61"/>
      <c r="P24" s="32">
        <v>17</v>
      </c>
      <c r="Q24" s="11">
        <f t="shared" si="0"/>
        <v>0</v>
      </c>
      <c r="R24" s="15">
        <f t="shared" si="1"/>
        <v>0</v>
      </c>
      <c r="S24" s="11">
        <f t="shared" si="2"/>
        <v>1</v>
      </c>
      <c r="T24" s="15">
        <f t="shared" si="3"/>
        <v>1</v>
      </c>
      <c r="U24" s="11">
        <f t="shared" si="4"/>
        <v>0</v>
      </c>
      <c r="V24" s="15">
        <f t="shared" si="5"/>
        <v>0</v>
      </c>
      <c r="W24" s="11">
        <f t="shared" si="6"/>
        <v>0</v>
      </c>
      <c r="X24" s="15">
        <f t="shared" si="7"/>
        <v>0</v>
      </c>
      <c r="Y24" s="11">
        <f t="shared" si="8"/>
        <v>0</v>
      </c>
      <c r="Z24" s="15">
        <f t="shared" si="9"/>
        <v>0</v>
      </c>
      <c r="AA24" s="11">
        <f t="shared" si="10"/>
        <v>1</v>
      </c>
      <c r="AB24" s="20"/>
      <c r="AC24" s="20"/>
      <c r="AD24" s="33"/>
      <c r="AE24" s="33"/>
      <c r="AF24" s="33"/>
      <c r="AG24" s="33"/>
      <c r="AH24" s="3"/>
      <c r="AI24" s="20"/>
      <c r="AJ24" s="3"/>
      <c r="AL24" s="3"/>
      <c r="AM24" s="20"/>
      <c r="AN24" s="3"/>
      <c r="AO24" s="20"/>
      <c r="AP24" s="3"/>
      <c r="AQ24" s="20"/>
    </row>
    <row r="25" spans="1:43" x14ac:dyDescent="0.25">
      <c r="A25" s="23">
        <v>19</v>
      </c>
      <c r="B25" s="10" t="s">
        <v>24</v>
      </c>
      <c r="C25" s="10" t="s">
        <v>26</v>
      </c>
      <c r="D25" s="10" t="s">
        <v>48</v>
      </c>
      <c r="E25" s="11" t="s">
        <v>17</v>
      </c>
      <c r="F25" s="10" t="s">
        <v>26</v>
      </c>
      <c r="G25" s="10" t="s">
        <v>69</v>
      </c>
      <c r="H25" s="11" t="s">
        <v>17</v>
      </c>
      <c r="J25" s="20"/>
      <c r="L25" s="20"/>
      <c r="N25" s="20"/>
      <c r="O25" s="61"/>
      <c r="P25" s="32">
        <v>18</v>
      </c>
      <c r="Q25" s="11">
        <f t="shared" si="0"/>
        <v>0</v>
      </c>
      <c r="R25" s="15">
        <f t="shared" si="1"/>
        <v>0</v>
      </c>
      <c r="S25" s="11">
        <f t="shared" si="2"/>
        <v>1</v>
      </c>
      <c r="T25" s="15">
        <f t="shared" si="3"/>
        <v>1</v>
      </c>
      <c r="U25" s="11">
        <f t="shared" si="4"/>
        <v>0</v>
      </c>
      <c r="V25" s="15">
        <f t="shared" si="5"/>
        <v>0</v>
      </c>
      <c r="W25" s="11">
        <f t="shared" si="6"/>
        <v>0</v>
      </c>
      <c r="X25" s="15">
        <f t="shared" si="7"/>
        <v>0</v>
      </c>
      <c r="Y25" s="11">
        <f t="shared" si="8"/>
        <v>0</v>
      </c>
      <c r="Z25" s="15">
        <f t="shared" si="9"/>
        <v>0</v>
      </c>
      <c r="AA25" s="11">
        <f t="shared" si="10"/>
        <v>1</v>
      </c>
      <c r="AB25" s="20"/>
      <c r="AC25" s="20"/>
      <c r="AD25" s="33"/>
      <c r="AE25" s="33"/>
      <c r="AF25" s="33"/>
      <c r="AG25" s="33"/>
      <c r="AH25" s="3"/>
      <c r="AI25" s="20"/>
      <c r="AJ25" s="3"/>
      <c r="AL25" s="3"/>
      <c r="AM25" s="20"/>
      <c r="AN25" s="3"/>
      <c r="AO25" s="20"/>
      <c r="AP25" s="3"/>
      <c r="AQ25" s="20"/>
    </row>
    <row r="26" spans="1:43" x14ac:dyDescent="0.25">
      <c r="A26" s="23">
        <v>20</v>
      </c>
      <c r="B26" s="10" t="s">
        <v>26</v>
      </c>
      <c r="C26" s="10" t="s">
        <v>26</v>
      </c>
      <c r="D26" s="10" t="s">
        <v>49</v>
      </c>
      <c r="E26" s="11" t="s">
        <v>17</v>
      </c>
      <c r="F26" s="10" t="s">
        <v>26</v>
      </c>
      <c r="G26" s="10" t="s">
        <v>70</v>
      </c>
      <c r="H26" s="11" t="s">
        <v>17</v>
      </c>
      <c r="J26" s="20"/>
      <c r="L26" s="20"/>
      <c r="N26" s="20"/>
      <c r="O26" s="61"/>
      <c r="P26" s="32">
        <v>19</v>
      </c>
      <c r="Q26" s="11">
        <f t="shared" si="0"/>
        <v>0</v>
      </c>
      <c r="R26" s="15">
        <f t="shared" si="1"/>
        <v>0</v>
      </c>
      <c r="S26" s="11">
        <f t="shared" si="2"/>
        <v>0</v>
      </c>
      <c r="T26" s="15">
        <f t="shared" si="3"/>
        <v>0</v>
      </c>
      <c r="U26" s="11">
        <f t="shared" si="4"/>
        <v>0</v>
      </c>
      <c r="V26" s="15">
        <f t="shared" si="5"/>
        <v>0</v>
      </c>
      <c r="W26" s="11">
        <f t="shared" si="6"/>
        <v>0</v>
      </c>
      <c r="X26" s="15">
        <f t="shared" si="7"/>
        <v>0</v>
      </c>
      <c r="Y26" s="11">
        <f t="shared" si="8"/>
        <v>1</v>
      </c>
      <c r="Z26" s="15">
        <f t="shared" si="9"/>
        <v>1</v>
      </c>
      <c r="AA26" s="11">
        <f t="shared" si="10"/>
        <v>1</v>
      </c>
      <c r="AB26" s="20"/>
      <c r="AC26" s="20"/>
      <c r="AD26" s="33"/>
      <c r="AE26" s="33"/>
      <c r="AF26" s="33"/>
      <c r="AG26" s="33"/>
      <c r="AH26" s="3"/>
      <c r="AI26" s="20"/>
      <c r="AJ26" s="3"/>
      <c r="AL26" s="3"/>
      <c r="AM26" s="20"/>
      <c r="AN26" s="3"/>
      <c r="AO26" s="20"/>
      <c r="AP26" s="3"/>
      <c r="AQ26" s="20"/>
    </row>
    <row r="27" spans="1:43" x14ac:dyDescent="0.25">
      <c r="A27" s="23">
        <v>21</v>
      </c>
      <c r="B27" s="10" t="s">
        <v>24</v>
      </c>
      <c r="C27" s="10" t="s">
        <v>29</v>
      </c>
      <c r="D27" s="10" t="s">
        <v>50</v>
      </c>
      <c r="E27" s="11" t="s">
        <v>17</v>
      </c>
      <c r="F27" s="10" t="s">
        <v>29</v>
      </c>
      <c r="G27" s="10" t="s">
        <v>71</v>
      </c>
      <c r="H27" s="11" t="s">
        <v>17</v>
      </c>
      <c r="J27" s="20"/>
      <c r="L27" s="20"/>
      <c r="N27" s="20"/>
      <c r="O27" s="61"/>
      <c r="P27" s="32">
        <v>20</v>
      </c>
      <c r="Q27" s="11">
        <f t="shared" si="0"/>
        <v>0</v>
      </c>
      <c r="R27" s="15">
        <f t="shared" si="1"/>
        <v>0</v>
      </c>
      <c r="S27" s="11">
        <f t="shared" si="2"/>
        <v>0</v>
      </c>
      <c r="T27" s="15">
        <f t="shared" si="3"/>
        <v>0</v>
      </c>
      <c r="U27" s="11">
        <f t="shared" si="4"/>
        <v>0</v>
      </c>
      <c r="V27" s="15">
        <f t="shared" si="5"/>
        <v>0</v>
      </c>
      <c r="W27" s="11">
        <f t="shared" si="6"/>
        <v>0</v>
      </c>
      <c r="X27" s="15">
        <f t="shared" si="7"/>
        <v>0</v>
      </c>
      <c r="Y27" s="11">
        <f t="shared" si="8"/>
        <v>1</v>
      </c>
      <c r="Z27" s="15">
        <f t="shared" si="9"/>
        <v>1</v>
      </c>
      <c r="AA27" s="11">
        <f t="shared" ref="AA27:AA28" si="11">SUM(Q27,S27,U27,W27,Y27)</f>
        <v>1</v>
      </c>
      <c r="AB27" s="20"/>
      <c r="AC27" s="20"/>
      <c r="AH27" s="3"/>
      <c r="AI27" s="20"/>
      <c r="AJ27" s="3"/>
      <c r="AL27" s="3"/>
      <c r="AM27" s="20"/>
      <c r="AN27" s="3"/>
      <c r="AO27" s="20"/>
      <c r="AP27" s="3"/>
      <c r="AQ27" s="20"/>
    </row>
    <row r="28" spans="1:43" x14ac:dyDescent="0.25">
      <c r="J28" s="20"/>
      <c r="L28" s="20"/>
      <c r="N28" s="20"/>
      <c r="O28" s="61"/>
      <c r="P28" s="32">
        <v>21</v>
      </c>
      <c r="Q28" s="11">
        <f t="shared" si="0"/>
        <v>0</v>
      </c>
      <c r="R28" s="15">
        <f t="shared" si="1"/>
        <v>0</v>
      </c>
      <c r="S28" s="11">
        <f t="shared" si="2"/>
        <v>0</v>
      </c>
      <c r="T28" s="15">
        <f t="shared" si="3"/>
        <v>0</v>
      </c>
      <c r="U28" s="11">
        <f t="shared" si="4"/>
        <v>0</v>
      </c>
      <c r="V28" s="15">
        <f t="shared" si="5"/>
        <v>0</v>
      </c>
      <c r="W28" s="11">
        <f t="shared" si="6"/>
        <v>0</v>
      </c>
      <c r="X28" s="15">
        <f t="shared" si="7"/>
        <v>0</v>
      </c>
      <c r="Y28" s="11">
        <f t="shared" si="8"/>
        <v>1</v>
      </c>
      <c r="Z28" s="15">
        <f t="shared" si="9"/>
        <v>1</v>
      </c>
      <c r="AA28" s="11">
        <f t="shared" si="11"/>
        <v>1</v>
      </c>
      <c r="AB28" s="20"/>
      <c r="AC28" s="20"/>
      <c r="AH28" s="3"/>
      <c r="AI28" s="20"/>
      <c r="AJ28" s="3"/>
      <c r="AL28" s="3"/>
      <c r="AM28" s="20"/>
      <c r="AN28" s="3"/>
      <c r="AO28" s="20"/>
      <c r="AP28" s="3"/>
      <c r="AQ28" s="20"/>
    </row>
    <row r="29" spans="1:43" x14ac:dyDescent="0.25">
      <c r="J29" s="20"/>
      <c r="L29" s="20"/>
      <c r="N29" s="20"/>
      <c r="O29" s="34" t="s">
        <v>13</v>
      </c>
      <c r="P29" s="62" t="s">
        <v>13</v>
      </c>
      <c r="Q29" s="11">
        <f>COUNTIF(L6:L19,"JUVENTUD")</f>
        <v>0</v>
      </c>
      <c r="R29" s="15">
        <f>Q29/$AA29</f>
        <v>0</v>
      </c>
      <c r="S29" s="11">
        <f>COUNTIF(L6:L19,"INDÍGENA")</f>
        <v>1</v>
      </c>
      <c r="T29" s="15">
        <f>S29/$AA29</f>
        <v>7.1428571428571425E-2</v>
      </c>
      <c r="U29" s="11">
        <f>COUNTIF(L6:L19,"DISCAPACIDAD")</f>
        <v>0</v>
      </c>
      <c r="V29" s="15">
        <f>U29/$AA29</f>
        <v>0</v>
      </c>
      <c r="W29" s="11">
        <f>COUNTIF(L6:L19,"POBLACIÓN LGBTTTIQ+")</f>
        <v>0</v>
      </c>
      <c r="X29" s="15">
        <f>W29/$AA29</f>
        <v>0</v>
      </c>
      <c r="Y29" s="11">
        <f>COUNTIF(L6:L19,"N/A")</f>
        <v>13</v>
      </c>
      <c r="Z29" s="15">
        <f>Y29/$AA29</f>
        <v>0.9285714285714286</v>
      </c>
      <c r="AA29" s="11">
        <f>SUM(Q29,S29,U29,W29,Y29)</f>
        <v>14</v>
      </c>
      <c r="AB29" s="20"/>
      <c r="AC29" s="20"/>
      <c r="AH29" s="3"/>
      <c r="AI29" s="20"/>
      <c r="AJ29" s="3"/>
      <c r="AL29" s="3"/>
      <c r="AM29" s="20"/>
      <c r="AN29" s="3"/>
      <c r="AO29" s="20"/>
      <c r="AP29" s="3"/>
      <c r="AQ29" s="20"/>
    </row>
    <row r="30" spans="1:43" x14ac:dyDescent="0.25">
      <c r="J30" s="20"/>
      <c r="L30" s="20"/>
      <c r="N30" s="20"/>
      <c r="O30" s="59" t="s">
        <v>0</v>
      </c>
      <c r="P30" s="60"/>
      <c r="Q30" s="30">
        <f>SUM(Q8:Q29)</f>
        <v>1</v>
      </c>
      <c r="R30" s="31">
        <f>Q30/$AA$30</f>
        <v>2.8571428571428571E-2</v>
      </c>
      <c r="S30" s="30">
        <f>SUM(S8:S29)</f>
        <v>3</v>
      </c>
      <c r="T30" s="31">
        <f>S30/$AA$30</f>
        <v>8.5714285714285715E-2</v>
      </c>
      <c r="U30" s="30">
        <f>SUM(U8:U29)</f>
        <v>1</v>
      </c>
      <c r="V30" s="31">
        <f>U30/$AA$30</f>
        <v>2.8571428571428571E-2</v>
      </c>
      <c r="W30" s="30">
        <f>SUM(W8:W29)</f>
        <v>0</v>
      </c>
      <c r="X30" s="31">
        <f>W30/$AA$30</f>
        <v>0</v>
      </c>
      <c r="Y30" s="30">
        <f>SUM(Y8:Y29)</f>
        <v>30</v>
      </c>
      <c r="Z30" s="31">
        <f>Y30/$AA$30</f>
        <v>0.8571428571428571</v>
      </c>
      <c r="AA30" s="30">
        <f>SUM(AA8:AA29)</f>
        <v>35</v>
      </c>
      <c r="AB30" s="20"/>
      <c r="AC30" s="20"/>
      <c r="AH30" s="3"/>
      <c r="AI30" s="20"/>
      <c r="AJ30" s="3"/>
      <c r="AL30" s="3"/>
      <c r="AM30" s="20"/>
      <c r="AN30" s="3"/>
      <c r="AO30" s="20"/>
      <c r="AP30" s="3"/>
      <c r="AQ30" s="20"/>
    </row>
    <row r="31" spans="1:43" x14ac:dyDescent="0.25">
      <c r="J31" s="20"/>
      <c r="L31" s="20"/>
      <c r="N31" s="20"/>
      <c r="O31" s="29" t="s">
        <v>88</v>
      </c>
      <c r="P31" s="29"/>
      <c r="R31" s="20"/>
      <c r="T31" s="20"/>
      <c r="X31" s="20"/>
      <c r="Z31" s="20"/>
      <c r="AB31" s="20"/>
      <c r="AC31" s="20"/>
      <c r="AH31" s="3"/>
      <c r="AI31" s="20"/>
      <c r="AJ31" s="3"/>
      <c r="AL31" s="3"/>
      <c r="AM31" s="20"/>
      <c r="AN31" s="3"/>
      <c r="AO31" s="20"/>
      <c r="AP31" s="3"/>
      <c r="AQ31" s="20"/>
    </row>
    <row r="32" spans="1:43" x14ac:dyDescent="0.25">
      <c r="J32" s="20"/>
      <c r="L32" s="20"/>
      <c r="N32" s="20"/>
      <c r="P32" s="20"/>
      <c r="R32" s="20"/>
      <c r="T32" s="20"/>
      <c r="X32" s="20"/>
      <c r="Z32" s="20"/>
      <c r="AB32" s="20"/>
      <c r="AC32" s="20"/>
      <c r="AH32" s="3"/>
      <c r="AI32" s="20"/>
      <c r="AJ32" s="3"/>
      <c r="AL32" s="3"/>
      <c r="AM32" s="20"/>
      <c r="AN32" s="3"/>
      <c r="AO32" s="20"/>
      <c r="AP32" s="3"/>
      <c r="AQ32" s="20"/>
    </row>
    <row r="33" spans="29:43" x14ac:dyDescent="0.25">
      <c r="AC33" s="5"/>
      <c r="AH33" s="3"/>
      <c r="AI33" s="5"/>
      <c r="AJ33" s="3"/>
      <c r="AL33" s="3"/>
      <c r="AM33" s="5"/>
      <c r="AN33" s="3"/>
      <c r="AO33" s="5"/>
      <c r="AP33" s="3"/>
      <c r="AQ33" s="5"/>
    </row>
  </sheetData>
  <mergeCells count="42">
    <mergeCell ref="AF21:AH21"/>
    <mergeCell ref="AF22:AH22"/>
    <mergeCell ref="AF23:AH23"/>
    <mergeCell ref="O30:P30"/>
    <mergeCell ref="O8:O28"/>
    <mergeCell ref="AD17:AH19"/>
    <mergeCell ref="AD20:AE20"/>
    <mergeCell ref="AD21:AE21"/>
    <mergeCell ref="AD22:AE22"/>
    <mergeCell ref="AD23:AE23"/>
    <mergeCell ref="AF20:AH20"/>
    <mergeCell ref="AC1:AQ1"/>
    <mergeCell ref="AC3:AO3"/>
    <mergeCell ref="AD5:AD7"/>
    <mergeCell ref="AE5:AN5"/>
    <mergeCell ref="AO5:AO7"/>
    <mergeCell ref="AE6:AF6"/>
    <mergeCell ref="AG6:AH6"/>
    <mergeCell ref="AI6:AJ6"/>
    <mergeCell ref="AK6:AL6"/>
    <mergeCell ref="AM6:AN6"/>
    <mergeCell ref="AA5:AA7"/>
    <mergeCell ref="Q6:R6"/>
    <mergeCell ref="S6:T6"/>
    <mergeCell ref="U6:V6"/>
    <mergeCell ref="Y6:Z6"/>
    <mergeCell ref="W6:X6"/>
    <mergeCell ref="Q5:Z5"/>
    <mergeCell ref="P5:P7"/>
    <mergeCell ref="I1:M1"/>
    <mergeCell ref="I3:M3"/>
    <mergeCell ref="A3:H3"/>
    <mergeCell ref="A5:A6"/>
    <mergeCell ref="B5:B6"/>
    <mergeCell ref="C5:E5"/>
    <mergeCell ref="F5:H5"/>
    <mergeCell ref="A1:H1"/>
    <mergeCell ref="A2:H2"/>
    <mergeCell ref="I2:M2"/>
    <mergeCell ref="N3:AA3"/>
    <mergeCell ref="O5:O7"/>
    <mergeCell ref="N1:AB1"/>
  </mergeCells>
  <conditionalFormatting sqref="Q8:AA29">
    <cfRule type="cellIs" dxfId="0" priority="1" operator="equal">
      <formula>0</formula>
    </cfRule>
  </conditionalFormatting>
  <printOptions horizontalCentered="1"/>
  <pageMargins left="0.31496062992125984" right="0.31496062992125984" top="1.3385826771653544" bottom="0.74803149606299213" header="0.31496062992125984" footer="0.31496062992125984"/>
  <pageSetup scale="72" fitToHeight="0" orientation="landscape" r:id="rId1"/>
  <headerFooter scaleWithDoc="0">
    <oddHeader>&amp;C&amp;"Helvetica,Negrita"&amp;16&amp;G</oddHeader>
    <oddFooter>&amp;C&amp;G</oddFooter>
  </headerFooter>
  <colBreaks count="3" manualBreakCount="3">
    <brk id="8" max="42" man="1"/>
    <brk id="13" max="42" man="1"/>
    <brk id="28" max="42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CONGRESO LOCAL</vt:lpstr>
      <vt:lpstr>'CONGRESO LOCAL'!Área_de_impresión</vt:lpstr>
      <vt:lpstr>'CONGRESO LOCAL'!Títulos_a_imprimir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Zulema Guzmán Mejía</dc:creator>
  <cp:lastModifiedBy>Joaquin Román Franco Rodríguez</cp:lastModifiedBy>
  <cp:lastPrinted>2025-02-25T16:43:13Z</cp:lastPrinted>
  <dcterms:created xsi:type="dcterms:W3CDTF">2024-12-05T18:23:39Z</dcterms:created>
  <dcterms:modified xsi:type="dcterms:W3CDTF">2025-02-25T16:44:24Z</dcterms:modified>
</cp:coreProperties>
</file>